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0" windowWidth="11295" windowHeight="9240"/>
  </bookViews>
  <sheets>
    <sheet name="ТЛ" sheetId="11" r:id="rId1"/>
    <sheet name="График " sheetId="4" r:id="rId2"/>
    <sheet name="2 План УП " sheetId="9" r:id="rId3"/>
  </sheets>
  <definedNames>
    <definedName name="_xlnm.Print_Area" localSheetId="2">'2 План УП '!$A$1:$M$81</definedName>
    <definedName name="_xlnm.Print_Area" localSheetId="1">'График '!$A$1:$CE$54</definedName>
  </definedNames>
  <calcPr calcId="125725"/>
</workbook>
</file>

<file path=xl/calcChain.xml><?xml version="1.0" encoding="utf-8"?>
<calcChain xmlns="http://schemas.openxmlformats.org/spreadsheetml/2006/main">
  <c r="G28" i="9"/>
  <c r="F28"/>
  <c r="E28" s="1"/>
  <c r="D28" s="1"/>
  <c r="G32"/>
  <c r="F32"/>
  <c r="E32" s="1"/>
  <c r="D32" s="1"/>
  <c r="D57"/>
  <c r="D59"/>
  <c r="D51"/>
  <c r="D46"/>
  <c r="D47"/>
  <c r="D40"/>
  <c r="D41"/>
  <c r="E55"/>
  <c r="D55" s="1"/>
  <c r="E56"/>
  <c r="D56" s="1"/>
  <c r="E50"/>
  <c r="D50" s="1"/>
  <c r="E45"/>
  <c r="D45" s="1"/>
  <c r="E39"/>
  <c r="D39" s="1"/>
  <c r="E38"/>
  <c r="D38" s="1"/>
  <c r="E25"/>
  <c r="D25" s="1"/>
  <c r="E26"/>
  <c r="D26" s="1"/>
  <c r="E31"/>
  <c r="D31" s="1"/>
  <c r="E35"/>
  <c r="D35" s="1"/>
  <c r="E22"/>
  <c r="M53" l="1"/>
  <c r="K53"/>
  <c r="L53"/>
  <c r="J53"/>
  <c r="K48"/>
  <c r="L48"/>
  <c r="M48"/>
  <c r="J48"/>
  <c r="K42"/>
  <c r="L42"/>
  <c r="M42"/>
  <c r="J42"/>
  <c r="K37"/>
  <c r="L37"/>
  <c r="M37"/>
  <c r="M36" s="1"/>
  <c r="J37"/>
  <c r="F23"/>
  <c r="E23" s="1"/>
  <c r="D23" s="1"/>
  <c r="H10"/>
  <c r="M10"/>
  <c r="L10"/>
  <c r="K10"/>
  <c r="J10"/>
  <c r="K71"/>
  <c r="L71"/>
  <c r="M71"/>
  <c r="M70"/>
  <c r="H53"/>
  <c r="I53"/>
  <c r="G48"/>
  <c r="H48"/>
  <c r="I48"/>
  <c r="H42"/>
  <c r="I42"/>
  <c r="H37"/>
  <c r="I37"/>
  <c r="I21"/>
  <c r="F58"/>
  <c r="D58" s="1"/>
  <c r="F49"/>
  <c r="E49" s="1"/>
  <c r="D49" s="1"/>
  <c r="G56"/>
  <c r="F54"/>
  <c r="E54" s="1"/>
  <c r="D54" s="1"/>
  <c r="G54"/>
  <c r="G53" s="1"/>
  <c r="F52"/>
  <c r="D52" s="1"/>
  <c r="F44"/>
  <c r="E44" s="1"/>
  <c r="D44" s="1"/>
  <c r="F43"/>
  <c r="E43" s="1"/>
  <c r="D43" s="1"/>
  <c r="D42" s="1"/>
  <c r="F37"/>
  <c r="F24"/>
  <c r="E24" s="1"/>
  <c r="D24" s="1"/>
  <c r="F27"/>
  <c r="E27" s="1"/>
  <c r="D27" s="1"/>
  <c r="F29"/>
  <c r="E29" s="1"/>
  <c r="D29" s="1"/>
  <c r="F33"/>
  <c r="E33" s="1"/>
  <c r="D33" s="1"/>
  <c r="F19"/>
  <c r="E19" s="1"/>
  <c r="D19" s="1"/>
  <c r="F18"/>
  <c r="F12"/>
  <c r="F13"/>
  <c r="D13" s="1"/>
  <c r="G13"/>
  <c r="F14"/>
  <c r="G14"/>
  <c r="F11"/>
  <c r="D11" s="1"/>
  <c r="CE17" i="4"/>
  <c r="BU18"/>
  <c r="BV18"/>
  <c r="BW18"/>
  <c r="BX18"/>
  <c r="BY18"/>
  <c r="CA18"/>
  <c r="CB18"/>
  <c r="CC18"/>
  <c r="CD18"/>
  <c r="G47" i="9"/>
  <c r="G44"/>
  <c r="G43"/>
  <c r="G42" s="1"/>
  <c r="G41"/>
  <c r="G38"/>
  <c r="G37" s="1"/>
  <c r="G35"/>
  <c r="G33"/>
  <c r="G29"/>
  <c r="G27"/>
  <c r="G26"/>
  <c r="G25"/>
  <c r="G24"/>
  <c r="G22"/>
  <c r="G21" s="1"/>
  <c r="M21"/>
  <c r="L21"/>
  <c r="K21"/>
  <c r="J21"/>
  <c r="H21"/>
  <c r="G18"/>
  <c r="M17"/>
  <c r="L17"/>
  <c r="K17"/>
  <c r="J17"/>
  <c r="H17"/>
  <c r="G15"/>
  <c r="G12"/>
  <c r="G11"/>
  <c r="CE16" i="4"/>
  <c r="G57" i="9"/>
  <c r="G55"/>
  <c r="D22"/>
  <c r="G23"/>
  <c r="D12"/>
  <c r="E18"/>
  <c r="D18" s="1"/>
  <c r="G10"/>
  <c r="G59"/>
  <c r="G58"/>
  <c r="E37"/>
  <c r="D37"/>
  <c r="G36"/>
  <c r="I36" l="1"/>
  <c r="I20" s="1"/>
  <c r="F48"/>
  <c r="E42"/>
  <c r="F17"/>
  <c r="F42"/>
  <c r="E53"/>
  <c r="F21"/>
  <c r="J36"/>
  <c r="E10"/>
  <c r="CE18" i="4"/>
  <c r="K36" i="9"/>
  <c r="K20" s="1"/>
  <c r="L36"/>
  <c r="L20" s="1"/>
  <c r="D10"/>
  <c r="G20"/>
  <c r="G64" s="1"/>
  <c r="F10"/>
  <c r="D17"/>
  <c r="F53"/>
  <c r="D53"/>
  <c r="E17"/>
  <c r="E21"/>
  <c r="M20"/>
  <c r="E48"/>
  <c r="D48"/>
  <c r="H36"/>
  <c r="H20" s="1"/>
  <c r="I9"/>
  <c r="D21"/>
  <c r="E36" l="1"/>
  <c r="F36"/>
  <c r="F20" s="1"/>
  <c r="G9"/>
  <c r="M9"/>
  <c r="M64"/>
  <c r="M65" s="1"/>
  <c r="L64"/>
  <c r="L65" s="1"/>
  <c r="F64"/>
  <c r="F9"/>
  <c r="H9"/>
  <c r="H64"/>
  <c r="K9"/>
  <c r="K64"/>
  <c r="K65" s="1"/>
  <c r="L9"/>
  <c r="D36"/>
  <c r="D20" s="1"/>
  <c r="E20"/>
  <c r="E9" l="1"/>
  <c r="E64"/>
  <c r="D64"/>
  <c r="D9"/>
  <c r="J71"/>
  <c r="J20" l="1"/>
  <c r="J64" s="1"/>
  <c r="J65" s="1"/>
  <c r="J9" l="1"/>
  <c r="J69" s="1"/>
</calcChain>
</file>

<file path=xl/sharedStrings.xml><?xml version="1.0" encoding="utf-8"?>
<sst xmlns="http://schemas.openxmlformats.org/spreadsheetml/2006/main" count="293" uniqueCount="229">
  <si>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</si>
  <si>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</si>
  <si>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</si>
  <si>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</si>
  <si>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</si>
  <si>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</si>
  <si>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</si>
  <si>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</si>
  <si>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</si>
  <si>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</si>
  <si>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</si>
  <si>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</si>
  <si>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</si>
  <si>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</si>
  <si>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</si>
  <si>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</si>
  <si>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</si>
  <si>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</si>
  <si>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</si>
  <si>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</si>
  <si>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</si>
  <si>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</si>
  <si>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</si>
  <si>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</si>
  <si>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</si>
  <si>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</si>
  <si>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</si>
  <si>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</si>
  <si>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</si>
  <si>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</si>
  <si>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</si>
  <si>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</si>
  <si>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</si>
  <si>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</si>
  <si>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</si>
  <si>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</si>
  <si>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</si>
  <si>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</si>
  <si>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</si>
  <si>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</si>
  <si>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</si>
  <si>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</si>
  <si>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</si>
  <si>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</si>
  <si>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</si>
  <si>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</si>
  <si>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</si>
  <si>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</si>
  <si>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</si>
  <si>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</si>
  <si>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</si>
  <si>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</si>
  <si>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</si>
  <si>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</si>
  <si>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</si>
  <si>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</si>
  <si>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</si>
  <si>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</si>
  <si>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</si>
  <si>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</si>
  <si>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</si>
  <si>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</si>
  <si>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</si>
  <si>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</si>
  <si>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</si>
  <si>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</si>
  <si>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</si>
  <si>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</si>
  <si>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</si>
  <si>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</si>
  <si>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ПП.01</t>
  </si>
  <si>
    <t>ПП.02</t>
  </si>
  <si>
    <t>ОГСЭ.00</t>
  </si>
  <si>
    <t>ЕН.00</t>
  </si>
  <si>
    <t>Менеджмент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</si>
  <si>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</si>
  <si>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</si>
  <si>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</si>
  <si>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</si>
  <si>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</si>
  <si>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</si>
  <si>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</si>
  <si>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</si>
  <si>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</si>
  <si>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стажиров</t>
  </si>
  <si>
    <t>Основы философии</t>
  </si>
  <si>
    <t>ОГСЭ.04</t>
  </si>
  <si>
    <t>ОГСЭ.05</t>
  </si>
  <si>
    <t>Математика</t>
  </si>
  <si>
    <t>ЕН.02</t>
  </si>
  <si>
    <t>Безопасность жизнедеятельности</t>
  </si>
  <si>
    <t>ПП.03</t>
  </si>
  <si>
    <t>пс</t>
  </si>
  <si>
    <t>диплом. проект.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</si>
  <si>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</si>
  <si>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</si>
  <si>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</si>
  <si>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</si>
  <si>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</si>
  <si>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</si>
  <si>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</si>
  <si>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</si>
  <si>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</si>
  <si>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</si>
  <si>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</si>
  <si>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</si>
  <si>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</si>
  <si>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</si>
  <si>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</si>
  <si>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</si>
  <si>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</si>
  <si>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</si>
  <si>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</si>
  <si>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</si>
  <si>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Статистика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</si>
  <si>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</si>
  <si>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</si>
  <si>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</si>
  <si>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Аудит</t>
  </si>
  <si>
    <t>Экономика организации</t>
  </si>
  <si>
    <t>Правовое обеспечение профессиональной деятельности</t>
  </si>
  <si>
    <t>ОП.10</t>
  </si>
  <si>
    <t>ПМ.04</t>
  </si>
  <si>
    <t>Учебная практика</t>
  </si>
  <si>
    <t>Государственная итоговая аттестация</t>
  </si>
  <si>
    <t xml:space="preserve">             2. План учебного процесса </t>
  </si>
  <si>
    <t>Наименование циклов,  дисциплин, профессиональных модулей, МДК, практик</t>
  </si>
  <si>
    <t>Формы промежуточной аттестации</t>
  </si>
  <si>
    <t xml:space="preserve">максимальная </t>
  </si>
  <si>
    <t>Обязательная аудиторная</t>
  </si>
  <si>
    <t>всего занятий</t>
  </si>
  <si>
    <t>1 курс</t>
  </si>
  <si>
    <t>2 курс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</si>
  <si>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</si>
  <si>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</si>
  <si>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</si>
  <si>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</si>
  <si>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</si>
  <si>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</si>
  <si>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нед.</t>
  </si>
  <si>
    <t>нед</t>
  </si>
  <si>
    <t>9</t>
  </si>
  <si>
    <t>Общий гуманитарный и социально-экономический цикл</t>
  </si>
  <si>
    <t>дз</t>
  </si>
  <si>
    <t>Адаптация на рынке труда и профессиональная карьера</t>
  </si>
  <si>
    <t>Математический и общий естественнонаучный цикл</t>
  </si>
  <si>
    <t>Общепрофессиональный цикл</t>
  </si>
  <si>
    <t>ОП.11</t>
  </si>
  <si>
    <t>ОП.12</t>
  </si>
  <si>
    <t>МДК.01.01</t>
  </si>
  <si>
    <t>Производственная практика (по профилю специальности)</t>
  </si>
  <si>
    <t>МДК.02.01</t>
  </si>
  <si>
    <t>МДК.02.02</t>
  </si>
  <si>
    <t>МДК.03.01</t>
  </si>
  <si>
    <t>Недельная нагрузка, час</t>
  </si>
  <si>
    <t>ПДП</t>
  </si>
  <si>
    <t>Преддипломная практика</t>
  </si>
  <si>
    <t>ГИА</t>
  </si>
  <si>
    <t>дисциплин и МДК</t>
  </si>
  <si>
    <t>учебной практики</t>
  </si>
  <si>
    <t>1.Программа базовой подготовки</t>
  </si>
  <si>
    <t>1.1. Выпускная квалификационная работа</t>
  </si>
  <si>
    <t>экзаменов</t>
  </si>
  <si>
    <t>дифф. зачётов</t>
  </si>
  <si>
    <t>зачётов</t>
  </si>
  <si>
    <t>МДК.04.01</t>
  </si>
  <si>
    <t>МДК.04.02</t>
  </si>
  <si>
    <t>МДК.04.03</t>
  </si>
  <si>
    <t>ПП.04</t>
  </si>
  <si>
    <t>УП.04</t>
  </si>
  <si>
    <t>уч</t>
  </si>
  <si>
    <t>-выполнение ВКР</t>
  </si>
  <si>
    <t>- защита ВКР</t>
  </si>
  <si>
    <t>Защита ВКР</t>
  </si>
  <si>
    <t>Информационные технологии в профессиональной деятельности</t>
  </si>
  <si>
    <t xml:space="preserve">- учебная практика </t>
  </si>
  <si>
    <r>
      <t xml:space="preserve">Выполнение выпускной квалификационной работы с </t>
    </r>
    <r>
      <rPr>
        <b/>
        <sz val="9"/>
        <rFont val="Arial Cyr"/>
        <charset val="204"/>
      </rPr>
      <t>18.05</t>
    </r>
    <r>
      <rPr>
        <sz val="9"/>
        <rFont val="Arial Cyr"/>
        <charset val="204"/>
      </rPr>
      <t xml:space="preserve"> по </t>
    </r>
    <r>
      <rPr>
        <b/>
        <sz val="9"/>
        <rFont val="Arial Cyr"/>
        <charset val="204"/>
      </rPr>
      <t>14.06</t>
    </r>
    <r>
      <rPr>
        <sz val="9"/>
        <rFont val="Arial Cyr"/>
        <charset val="204"/>
      </rPr>
      <t xml:space="preserve"> (всего 4 нед.)</t>
    </r>
  </si>
  <si>
    <r>
      <t xml:space="preserve">Защита выпускной квалификационной работы с </t>
    </r>
    <r>
      <rPr>
        <b/>
        <sz val="9"/>
        <rFont val="Arial Cyr"/>
        <charset val="204"/>
      </rPr>
      <t>15.06</t>
    </r>
    <r>
      <rPr>
        <sz val="9"/>
        <rFont val="Arial Cyr"/>
        <charset val="204"/>
      </rPr>
      <t xml:space="preserve"> по </t>
    </r>
    <r>
      <rPr>
        <b/>
        <sz val="9"/>
        <rFont val="Arial Cyr"/>
        <charset val="204"/>
      </rPr>
      <t>27.06</t>
    </r>
    <r>
      <rPr>
        <sz val="9"/>
        <rFont val="Arial Cyr"/>
        <charset val="204"/>
      </rPr>
      <t xml:space="preserve"> (всего 2 нед.)</t>
    </r>
  </si>
  <si>
    <t>Учебная нагрузка обучающихся (час.)</t>
  </si>
  <si>
    <t>самостоятельная учебная работа</t>
  </si>
  <si>
    <t>Распределение обязательной (аудиторной) нагрузки по курсам и семестрам/триместрам (час. в семестр/триместр)</t>
  </si>
  <si>
    <t>лаб. и прак. Занятий</t>
  </si>
  <si>
    <t>производств. практики</t>
  </si>
  <si>
    <t>преддиплом. практики</t>
  </si>
  <si>
    <t>Обязательная и вариативная части циклов ОПОП</t>
  </si>
  <si>
    <t>4 нед.</t>
  </si>
  <si>
    <t>6 нед.</t>
  </si>
  <si>
    <t>-,дз,-,дз</t>
  </si>
  <si>
    <t>э</t>
  </si>
  <si>
    <t>-,дз</t>
  </si>
  <si>
    <t>-/4/3</t>
  </si>
  <si>
    <t>-, э</t>
  </si>
  <si>
    <t>э(к)</t>
  </si>
  <si>
    <t xml:space="preserve"> Бухгалтерский учет</t>
  </si>
  <si>
    <t>Анализ финансово-хозяйственной деятельности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</si>
  <si>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</si>
  <si>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</si>
  <si>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</si>
  <si>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процессов</t>
  </si>
  <si>
    <t>УП.01</t>
  </si>
  <si>
    <t>Управление логистическими процессами в закупках, производстве и распределении</t>
  </si>
  <si>
    <t>Основы управление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</si>
  <si>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</si>
  <si>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МДК 02.03</t>
  </si>
  <si>
    <t>Оптимизация процессов транспортировки и проведение оценки  стоимости затрат на хранение товарных запасов</t>
  </si>
  <si>
    <t>УП.02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</si>
  <si>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</si>
  <si>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</si>
  <si>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МДК 03.02</t>
  </si>
  <si>
    <t>Оценка инвестиционных проектов в логистической системе</t>
  </si>
  <si>
    <t>УП.03</t>
  </si>
  <si>
    <t xml:space="preserve">Оценка эффективности работы логистических систем и контроль логистических операций </t>
  </si>
  <si>
    <t>Основы контроля и оценки эффективности функционирования логистических систем и операций</t>
  </si>
  <si>
    <t xml:space="preserve"> </t>
  </si>
  <si>
    <t>Ведение бухгалтерского учета в торговле</t>
  </si>
  <si>
    <r>
      <rPr>
        <sz val="8"/>
        <rFont val="Arial Cyr"/>
        <charset val="204"/>
      </rPr>
      <t>Бизнес- планирование</t>
    </r>
    <r>
      <rPr>
        <sz val="8"/>
        <color theme="3"/>
        <rFont val="Arial Cyr"/>
        <family val="2"/>
        <charset val="204"/>
      </rPr>
      <t xml:space="preserve"> </t>
    </r>
  </si>
  <si>
    <t>Автоматизация логистических операций</t>
  </si>
  <si>
    <t>-,э</t>
  </si>
  <si>
    <t>-, -,э</t>
  </si>
  <si>
    <t>з,з,з,дз</t>
  </si>
  <si>
    <t>начало второго семестра</t>
  </si>
  <si>
    <t>-</t>
  </si>
  <si>
    <t>3/6/-</t>
  </si>
  <si>
    <t>-/1/1</t>
  </si>
  <si>
    <t>-/8/12</t>
  </si>
  <si>
    <t>-/12/15</t>
  </si>
  <si>
    <t>3/19/16</t>
  </si>
  <si>
    <r>
      <t xml:space="preserve">Консультации </t>
    </r>
    <r>
      <rPr>
        <sz val="8"/>
        <rFont val="Arial Cyr"/>
        <charset val="204"/>
      </rPr>
      <t>из расчета 4 часа на одного студента на каждый учебный год</t>
    </r>
  </si>
  <si>
    <t>дз(к)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</si>
</sst>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b/>
      <sz val="7"/>
      <name val="Times New Roman"/>
      <family val="1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7"/>
      <name val="Times New Roman"/>
      <family val="1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8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8"/>
      <name val="Arial Cyr"/>
      <charset val="204"/>
    </font>
    <font>
      <sz val="7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4"/>
      <name val="Arial Cyr"/>
      <charset val="204"/>
    </font>
    <font>
      <sz val="8"/>
      <color indexed="30"/>
      <name val="Arial Cyr"/>
      <family val="2"/>
      <charset val="204"/>
    </font>
    <font>
      <sz val="8"/>
      <color indexed="8"/>
      <name val="Arial Cyr"/>
      <charset val="204"/>
    </font>
    <font>
      <b/>
      <sz val="9"/>
      <name val="Arial Cyr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sz val="9"/>
      <name val="Arial Cyr"/>
      <charset val="204"/>
    </font>
    <font>
      <b/>
      <sz val="8"/>
      <color indexed="8"/>
      <name val="Arial Cyr"/>
      <charset val="204"/>
    </font>
    <font>
      <b/>
      <sz val="9"/>
      <name val="Arial Cyr"/>
      <charset val="204"/>
    </font>
    <font>
      <b/>
      <sz val="8"/>
      <color rgb="FFFF0000"/>
      <name val="Arial Cyr"/>
      <charset val="204"/>
    </font>
    <font>
      <sz val="8"/>
      <color rgb="FFFF0000"/>
      <name val="Arial Cyr"/>
      <family val="2"/>
      <charset val="204"/>
    </font>
    <font>
      <sz val="8"/>
      <color rgb="FF00B0F0"/>
      <name val="Arial Cyr"/>
      <family val="2"/>
      <charset val="204"/>
    </font>
    <font>
      <sz val="8"/>
      <color theme="3"/>
      <name val="Arial Cyr"/>
      <family val="2"/>
      <charset val="204"/>
    </font>
    <font>
      <b/>
      <sz val="8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</font>
    <font>
      <sz val="8"/>
      <color theme="3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49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textRotation="255"/>
    </xf>
    <xf numFmtId="49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wrapText="1"/>
    </xf>
    <xf numFmtId="49" fontId="9" fillId="4" borderId="9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8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26" fillId="0" borderId="0" xfId="0" applyFont="1" applyBorder="1"/>
    <xf numFmtId="0" fontId="7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1" fillId="0" borderId="0" xfId="0" applyFont="1" applyBorder="1"/>
    <xf numFmtId="0" fontId="27" fillId="0" borderId="0" xfId="0" applyFont="1" applyBorder="1"/>
    <xf numFmtId="0" fontId="22" fillId="0" borderId="0" xfId="0" applyFont="1" applyBorder="1"/>
    <xf numFmtId="1" fontId="16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Border="1" applyAlignment="1"/>
    <xf numFmtId="0" fontId="14" fillId="0" borderId="0" xfId="0" applyFont="1" applyBorder="1"/>
    <xf numFmtId="0" fontId="21" fillId="6" borderId="0" xfId="0" applyFont="1" applyFill="1" applyBorder="1"/>
    <xf numFmtId="0" fontId="1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/>
    </xf>
    <xf numFmtId="0" fontId="0" fillId="8" borderId="0" xfId="0" applyFill="1"/>
    <xf numFmtId="0" fontId="5" fillId="10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49" fontId="9" fillId="8" borderId="0" xfId="0" applyNumberFormat="1" applyFont="1" applyFill="1" applyAlignment="1">
      <alignment vertical="center"/>
    </xf>
    <xf numFmtId="0" fontId="8" fillId="8" borderId="0" xfId="0" applyFont="1" applyFill="1"/>
    <xf numFmtId="0" fontId="9" fillId="8" borderId="0" xfId="0" applyFont="1" applyFill="1" applyBorder="1" applyAlignment="1">
      <alignment horizontal="center" vertical="center"/>
    </xf>
    <xf numFmtId="49" fontId="9" fillId="8" borderId="0" xfId="0" applyNumberFormat="1" applyFont="1" applyFill="1" applyBorder="1" applyAlignment="1">
      <alignment vertical="center"/>
    </xf>
    <xf numFmtId="0" fontId="8" fillId="8" borderId="0" xfId="0" applyFont="1" applyFill="1" applyBorder="1"/>
    <xf numFmtId="49" fontId="9" fillId="8" borderId="0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1" fontId="7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 wrapText="1"/>
    </xf>
    <xf numFmtId="49" fontId="6" fillId="13" borderId="1" xfId="0" applyNumberFormat="1" applyFont="1" applyFill="1" applyBorder="1" applyAlignment="1">
      <alignment horizontal="center" vertical="center"/>
    </xf>
    <xf numFmtId="49" fontId="20" fillId="13" borderId="1" xfId="0" applyNumberFormat="1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/>
    </xf>
    <xf numFmtId="0" fontId="14" fillId="14" borderId="1" xfId="0" applyFont="1" applyFill="1" applyBorder="1" applyAlignment="1">
      <alignment horizontal="right" vertical="center" wrapText="1"/>
    </xf>
    <xf numFmtId="1" fontId="14" fillId="14" borderId="1" xfId="0" applyNumberFormat="1" applyFont="1" applyFill="1" applyBorder="1" applyAlignment="1">
      <alignment horizontal="center" vertical="center"/>
    </xf>
    <xf numFmtId="2" fontId="14" fillId="14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4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" fillId="15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27" fillId="0" borderId="1" xfId="0" applyFont="1" applyBorder="1" applyAlignment="1">
      <alignment horizontal="left" vertical="center"/>
    </xf>
    <xf numFmtId="0" fontId="30" fillId="16" borderId="1" xfId="0" applyFont="1" applyFill="1" applyBorder="1" applyAlignment="1">
      <alignment horizontal="left" vertical="center" wrapText="1"/>
    </xf>
    <xf numFmtId="49" fontId="31" fillId="16" borderId="1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49" fontId="32" fillId="6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49" fontId="3" fillId="1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 wrapText="1"/>
    </xf>
    <xf numFmtId="10" fontId="0" fillId="0" borderId="0" xfId="0" applyNumberFormat="1" applyFont="1"/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vertical="center" textRotation="255"/>
    </xf>
    <xf numFmtId="0" fontId="6" fillId="8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1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7" fillId="8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16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textRotation="255" wrapText="1"/>
    </xf>
    <xf numFmtId="0" fontId="5" fillId="8" borderId="9" xfId="0" applyFont="1" applyFill="1" applyBorder="1" applyAlignment="1">
      <alignment horizontal="center" vertical="center" textRotation="255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4" xfId="0" applyFont="1" applyBorder="1" applyAlignment="1">
      <alignment horizontal="left" textRotation="90" wrapText="1"/>
    </xf>
    <xf numFmtId="0" fontId="5" fillId="0" borderId="3" xfId="0" applyFont="1" applyBorder="1" applyAlignment="1">
      <alignment horizontal="left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17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6" fillId="15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65</xdr:row>
      <xdr:rowOff>161163</xdr:rowOff>
    </xdr:to>
    <xdr:pic>
      <xdr:nvPicPr>
        <xdr:cNvPr id="2" name="Рисунок 1" descr="ОДЛ 11 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72400" cy="1068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21</xdr:row>
      <xdr:rowOff>0</xdr:rowOff>
    </xdr:from>
    <xdr:to>
      <xdr:col>29</xdr:col>
      <xdr:colOff>60960</xdr:colOff>
      <xdr:row>22</xdr:row>
      <xdr:rowOff>76200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604260" y="2202180"/>
          <a:ext cx="609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118110</xdr:colOff>
      <xdr:row>2</xdr:row>
      <xdr:rowOff>142875</xdr:rowOff>
    </xdr:from>
    <xdr:to>
      <xdr:col>20</xdr:col>
      <xdr:colOff>51399</xdr:colOff>
      <xdr:row>5</xdr:row>
      <xdr:rowOff>367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81940" y="1653540"/>
          <a:ext cx="24155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70</xdr:col>
      <xdr:colOff>43815</xdr:colOff>
      <xdr:row>1</xdr:row>
      <xdr:rowOff>156210</xdr:rowOff>
    </xdr:from>
    <xdr:to>
      <xdr:col>83</xdr:col>
      <xdr:colOff>1905</xdr:colOff>
      <xdr:row>4</xdr:row>
      <xdr:rowOff>38326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8237220" y="1501140"/>
          <a:ext cx="18211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83</xdr:col>
      <xdr:colOff>363855</xdr:colOff>
      <xdr:row>3</xdr:row>
      <xdr:rowOff>135313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882140" y="0"/>
          <a:ext cx="8549640" cy="182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endParaRPr lang="ru-RU" sz="800" b="1" i="1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E26"/>
  <sheetViews>
    <sheetView view="pageBreakPreview" zoomScale="120" zoomScaleNormal="125" zoomScaleSheetLayoutView="120" workbookViewId="0">
      <selection activeCell="CC25" sqref="CC25"/>
    </sheetView>
  </sheetViews>
  <sheetFormatPr defaultRowHeight="12.75"/>
  <cols>
    <col min="1" max="16" width="2.140625" customWidth="1"/>
    <col min="17" max="18" width="1.140625" customWidth="1"/>
    <col min="19" max="24" width="1.28515625" customWidth="1"/>
    <col min="25" max="26" width="1.140625" customWidth="1"/>
    <col min="27" max="29" width="2.140625" customWidth="1"/>
    <col min="30" max="31" width="1.28515625" customWidth="1"/>
    <col min="32" max="33" width="2.140625" customWidth="1"/>
    <col min="34" max="41" width="1.140625" customWidth="1"/>
    <col min="42" max="42" width="2.140625" customWidth="1"/>
    <col min="43" max="43" width="1.42578125" customWidth="1"/>
    <col min="44" max="44" width="1.28515625" customWidth="1"/>
    <col min="45" max="45" width="1" customWidth="1"/>
    <col min="46" max="46" width="1.42578125" customWidth="1"/>
    <col min="47" max="47" width="2.42578125" customWidth="1"/>
    <col min="48" max="49" width="2.140625" customWidth="1"/>
    <col min="50" max="51" width="1.28515625" customWidth="1"/>
    <col min="52" max="55" width="2.140625" customWidth="1"/>
    <col min="56" max="58" width="1.28515625" customWidth="1"/>
    <col min="59" max="59" width="1" customWidth="1"/>
    <col min="60" max="61" width="1.28515625" customWidth="1"/>
    <col min="62" max="69" width="2.140625" customWidth="1"/>
    <col min="70" max="70" width="2.28515625" customWidth="1"/>
    <col min="71" max="71" width="3.28515625" customWidth="1"/>
    <col min="72" max="72" width="1.7109375" customWidth="1"/>
    <col min="73" max="73" width="2.140625" customWidth="1"/>
    <col min="74" max="74" width="1.42578125" hidden="1" customWidth="1"/>
    <col min="75" max="77" width="2.140625" customWidth="1"/>
    <col min="78" max="81" width="2" customWidth="1"/>
    <col min="82" max="83" width="2.42578125" customWidth="1"/>
  </cols>
  <sheetData>
    <row r="5" spans="1:83" ht="3.75" customHeight="1"/>
    <row r="6" spans="1:83" ht="15.75" customHeight="1">
      <c r="A6" s="203" t="s">
        <v>31</v>
      </c>
      <c r="B6" s="189" t="s">
        <v>0</v>
      </c>
      <c r="C6" s="190"/>
      <c r="D6" s="190"/>
      <c r="E6" s="191"/>
      <c r="F6" s="208" t="s">
        <v>36</v>
      </c>
      <c r="G6" s="189" t="s">
        <v>1</v>
      </c>
      <c r="H6" s="190"/>
      <c r="I6" s="190"/>
      <c r="J6" s="201" t="s">
        <v>35</v>
      </c>
      <c r="K6" s="189" t="s">
        <v>2</v>
      </c>
      <c r="L6" s="190"/>
      <c r="M6" s="190"/>
      <c r="N6" s="191"/>
      <c r="O6" s="202" t="s">
        <v>3</v>
      </c>
      <c r="P6" s="202"/>
      <c r="Q6" s="202"/>
      <c r="R6" s="202"/>
      <c r="S6" s="202"/>
      <c r="T6" s="202"/>
      <c r="U6" s="179" t="s">
        <v>39</v>
      </c>
      <c r="V6" s="180"/>
      <c r="W6" s="189" t="s">
        <v>4</v>
      </c>
      <c r="X6" s="190"/>
      <c r="Y6" s="190"/>
      <c r="Z6" s="190"/>
      <c r="AA6" s="191"/>
      <c r="AB6" s="201" t="s">
        <v>42</v>
      </c>
      <c r="AC6" s="202" t="s">
        <v>5</v>
      </c>
      <c r="AD6" s="202"/>
      <c r="AE6" s="202"/>
      <c r="AF6" s="202"/>
      <c r="AG6" s="201" t="s">
        <v>46</v>
      </c>
      <c r="AH6" s="189" t="s">
        <v>6</v>
      </c>
      <c r="AI6" s="190"/>
      <c r="AJ6" s="190"/>
      <c r="AK6" s="190"/>
      <c r="AL6" s="190"/>
      <c r="AM6" s="190"/>
      <c r="AN6" s="190"/>
      <c r="AO6" s="191"/>
      <c r="AP6" s="206" t="s">
        <v>49</v>
      </c>
      <c r="AQ6" s="160"/>
      <c r="AR6" s="189" t="s">
        <v>7</v>
      </c>
      <c r="AS6" s="190"/>
      <c r="AT6" s="190"/>
      <c r="AU6" s="191"/>
      <c r="AV6" s="201" t="s">
        <v>52</v>
      </c>
      <c r="AW6" s="189" t="s">
        <v>8</v>
      </c>
      <c r="AX6" s="190"/>
      <c r="AY6" s="190"/>
      <c r="AZ6" s="190"/>
      <c r="BA6" s="191"/>
      <c r="BB6" s="189" t="s">
        <v>9</v>
      </c>
      <c r="BC6" s="190"/>
      <c r="BD6" s="190"/>
      <c r="BE6" s="190"/>
      <c r="BF6" s="190"/>
      <c r="BG6" s="191"/>
      <c r="BH6" s="179" t="s">
        <v>58</v>
      </c>
      <c r="BI6" s="180"/>
      <c r="BJ6" s="189" t="s">
        <v>10</v>
      </c>
      <c r="BK6" s="190"/>
      <c r="BL6" s="190"/>
      <c r="BM6" s="201" t="s">
        <v>60</v>
      </c>
      <c r="BN6" s="202" t="s">
        <v>11</v>
      </c>
      <c r="BO6" s="202"/>
      <c r="BP6" s="202"/>
      <c r="BQ6" s="202"/>
      <c r="BR6" s="201" t="s">
        <v>12</v>
      </c>
      <c r="BS6" s="189" t="s">
        <v>28</v>
      </c>
      <c r="BT6" s="191"/>
      <c r="BU6" s="206" t="s">
        <v>95</v>
      </c>
      <c r="BV6" s="220" t="s">
        <v>30</v>
      </c>
      <c r="BW6" s="221"/>
      <c r="BX6" s="221"/>
      <c r="BY6" s="221"/>
      <c r="BZ6" s="221"/>
      <c r="CA6" s="217"/>
      <c r="CB6" s="214" t="s">
        <v>173</v>
      </c>
      <c r="CC6" s="209" t="s">
        <v>93</v>
      </c>
      <c r="CD6" s="209" t="s">
        <v>13</v>
      </c>
      <c r="CE6" s="209" t="s">
        <v>14</v>
      </c>
    </row>
    <row r="7" spans="1:83" ht="12.75" customHeight="1">
      <c r="A7" s="204"/>
      <c r="B7" s="192"/>
      <c r="C7" s="193"/>
      <c r="D7" s="193"/>
      <c r="E7" s="194"/>
      <c r="F7" s="182"/>
      <c r="G7" s="192"/>
      <c r="H7" s="193"/>
      <c r="I7" s="193"/>
      <c r="J7" s="201"/>
      <c r="K7" s="192"/>
      <c r="L7" s="193"/>
      <c r="M7" s="193"/>
      <c r="N7" s="194"/>
      <c r="O7" s="202"/>
      <c r="P7" s="202"/>
      <c r="Q7" s="202"/>
      <c r="R7" s="202"/>
      <c r="S7" s="202"/>
      <c r="T7" s="202"/>
      <c r="U7" s="181"/>
      <c r="V7" s="182"/>
      <c r="W7" s="192"/>
      <c r="X7" s="193"/>
      <c r="Y7" s="193"/>
      <c r="Z7" s="193"/>
      <c r="AA7" s="194"/>
      <c r="AB7" s="201"/>
      <c r="AC7" s="202"/>
      <c r="AD7" s="202"/>
      <c r="AE7" s="202"/>
      <c r="AF7" s="202"/>
      <c r="AG7" s="201"/>
      <c r="AH7" s="192"/>
      <c r="AI7" s="193"/>
      <c r="AJ7" s="193"/>
      <c r="AK7" s="193"/>
      <c r="AL7" s="193"/>
      <c r="AM7" s="193"/>
      <c r="AN7" s="193"/>
      <c r="AO7" s="194"/>
      <c r="AP7" s="211"/>
      <c r="AQ7" s="161"/>
      <c r="AR7" s="192"/>
      <c r="AS7" s="193"/>
      <c r="AT7" s="193"/>
      <c r="AU7" s="194"/>
      <c r="AV7" s="201"/>
      <c r="AW7" s="192"/>
      <c r="AX7" s="193"/>
      <c r="AY7" s="193"/>
      <c r="AZ7" s="193"/>
      <c r="BA7" s="194"/>
      <c r="BB7" s="192"/>
      <c r="BC7" s="193"/>
      <c r="BD7" s="193"/>
      <c r="BE7" s="193"/>
      <c r="BF7" s="193"/>
      <c r="BG7" s="194"/>
      <c r="BH7" s="181"/>
      <c r="BI7" s="182"/>
      <c r="BJ7" s="192"/>
      <c r="BK7" s="193"/>
      <c r="BL7" s="193"/>
      <c r="BM7" s="201"/>
      <c r="BN7" s="202"/>
      <c r="BO7" s="202"/>
      <c r="BP7" s="202"/>
      <c r="BQ7" s="202"/>
      <c r="BR7" s="201"/>
      <c r="BS7" s="192"/>
      <c r="BT7" s="194"/>
      <c r="BU7" s="211"/>
      <c r="BV7" s="222"/>
      <c r="BW7" s="223"/>
      <c r="BX7" s="223"/>
      <c r="BY7" s="223"/>
      <c r="BZ7" s="223"/>
      <c r="CA7" s="218"/>
      <c r="CB7" s="215"/>
      <c r="CC7" s="209"/>
      <c r="CD7" s="209"/>
      <c r="CE7" s="209"/>
    </row>
    <row r="8" spans="1:83" s="1" customFormat="1" ht="12.75" customHeight="1">
      <c r="A8" s="204"/>
      <c r="B8" s="206" t="s">
        <v>32</v>
      </c>
      <c r="C8" s="206" t="s">
        <v>57</v>
      </c>
      <c r="D8" s="201" t="s">
        <v>19</v>
      </c>
      <c r="E8" s="206" t="s">
        <v>16</v>
      </c>
      <c r="F8" s="182"/>
      <c r="G8" s="201" t="s">
        <v>34</v>
      </c>
      <c r="H8" s="201" t="s">
        <v>17</v>
      </c>
      <c r="I8" s="201" t="s">
        <v>18</v>
      </c>
      <c r="J8" s="201"/>
      <c r="K8" s="201" t="s">
        <v>37</v>
      </c>
      <c r="L8" s="201" t="s">
        <v>76</v>
      </c>
      <c r="M8" s="206" t="s">
        <v>23</v>
      </c>
      <c r="N8" s="201" t="s">
        <v>33</v>
      </c>
      <c r="O8" s="201" t="s">
        <v>38</v>
      </c>
      <c r="P8" s="201" t="s">
        <v>15</v>
      </c>
      <c r="Q8" s="179" t="s">
        <v>19</v>
      </c>
      <c r="R8" s="180"/>
      <c r="S8" s="179" t="s">
        <v>16</v>
      </c>
      <c r="T8" s="180"/>
      <c r="U8" s="181"/>
      <c r="V8" s="182"/>
      <c r="W8" s="179" t="s">
        <v>40</v>
      </c>
      <c r="X8" s="180"/>
      <c r="Y8" s="179" t="s">
        <v>20</v>
      </c>
      <c r="Z8" s="180"/>
      <c r="AA8" s="201" t="s">
        <v>41</v>
      </c>
      <c r="AB8" s="201"/>
      <c r="AC8" s="201" t="s">
        <v>43</v>
      </c>
      <c r="AD8" s="179" t="s">
        <v>44</v>
      </c>
      <c r="AE8" s="180"/>
      <c r="AF8" s="201" t="s">
        <v>45</v>
      </c>
      <c r="AG8" s="201"/>
      <c r="AH8" s="179" t="s">
        <v>43</v>
      </c>
      <c r="AI8" s="180"/>
      <c r="AJ8" s="179" t="s">
        <v>47</v>
      </c>
      <c r="AK8" s="180"/>
      <c r="AL8" s="179" t="s">
        <v>45</v>
      </c>
      <c r="AM8" s="180"/>
      <c r="AN8" s="179" t="s">
        <v>48</v>
      </c>
      <c r="AO8" s="180"/>
      <c r="AP8" s="211"/>
      <c r="AQ8" s="181" t="s">
        <v>34</v>
      </c>
      <c r="AR8" s="182"/>
      <c r="AS8" s="179" t="s">
        <v>50</v>
      </c>
      <c r="AT8" s="180"/>
      <c r="AU8" s="201" t="s">
        <v>51</v>
      </c>
      <c r="AV8" s="201"/>
      <c r="AW8" s="201" t="s">
        <v>53</v>
      </c>
      <c r="AX8" s="179" t="s">
        <v>54</v>
      </c>
      <c r="AY8" s="180"/>
      <c r="AZ8" s="242" t="s">
        <v>94</v>
      </c>
      <c r="BA8" s="201" t="s">
        <v>55</v>
      </c>
      <c r="BB8" s="201" t="s">
        <v>56</v>
      </c>
      <c r="BC8" s="201" t="s">
        <v>57</v>
      </c>
      <c r="BD8" s="179" t="s">
        <v>21</v>
      </c>
      <c r="BE8" s="180"/>
      <c r="BF8" s="179" t="s">
        <v>22</v>
      </c>
      <c r="BG8" s="180"/>
      <c r="BH8" s="181"/>
      <c r="BI8" s="182"/>
      <c r="BJ8" s="201" t="s">
        <v>59</v>
      </c>
      <c r="BK8" s="201" t="s">
        <v>17</v>
      </c>
      <c r="BL8" s="206" t="s">
        <v>51</v>
      </c>
      <c r="BM8" s="201"/>
      <c r="BN8" s="201" t="s">
        <v>37</v>
      </c>
      <c r="BO8" s="201" t="s">
        <v>61</v>
      </c>
      <c r="BP8" s="201" t="s">
        <v>23</v>
      </c>
      <c r="BQ8" s="201" t="s">
        <v>62</v>
      </c>
      <c r="BR8" s="201"/>
      <c r="BS8" s="201" t="s">
        <v>24</v>
      </c>
      <c r="BT8" s="201" t="s">
        <v>25</v>
      </c>
      <c r="BU8" s="211"/>
      <c r="BV8" s="212"/>
      <c r="BW8" s="210" t="s">
        <v>29</v>
      </c>
      <c r="BX8" s="213" t="s">
        <v>26</v>
      </c>
      <c r="BY8" s="213" t="s">
        <v>27</v>
      </c>
      <c r="BZ8" s="224" t="s">
        <v>84</v>
      </c>
      <c r="CA8" s="218"/>
      <c r="CB8" s="215"/>
      <c r="CC8" s="209"/>
      <c r="CD8" s="209"/>
      <c r="CE8" s="209"/>
    </row>
    <row r="9" spans="1:83" s="1" customFormat="1" ht="20.25" customHeight="1">
      <c r="A9" s="205"/>
      <c r="B9" s="207"/>
      <c r="C9" s="207"/>
      <c r="D9" s="201"/>
      <c r="E9" s="207"/>
      <c r="F9" s="182"/>
      <c r="G9" s="201"/>
      <c r="H9" s="201"/>
      <c r="I9" s="201"/>
      <c r="J9" s="201"/>
      <c r="K9" s="201"/>
      <c r="L9" s="201"/>
      <c r="M9" s="207"/>
      <c r="N9" s="201"/>
      <c r="O9" s="201"/>
      <c r="P9" s="201"/>
      <c r="Q9" s="181"/>
      <c r="R9" s="182"/>
      <c r="S9" s="187"/>
      <c r="T9" s="188"/>
      <c r="U9" s="181"/>
      <c r="V9" s="182"/>
      <c r="W9" s="181"/>
      <c r="X9" s="182"/>
      <c r="Y9" s="181"/>
      <c r="Z9" s="182"/>
      <c r="AA9" s="201"/>
      <c r="AB9" s="201"/>
      <c r="AC9" s="201"/>
      <c r="AD9" s="181"/>
      <c r="AE9" s="182"/>
      <c r="AF9" s="201"/>
      <c r="AG9" s="201"/>
      <c r="AH9" s="181"/>
      <c r="AI9" s="182"/>
      <c r="AJ9" s="181"/>
      <c r="AK9" s="182"/>
      <c r="AL9" s="181"/>
      <c r="AM9" s="182"/>
      <c r="AN9" s="181"/>
      <c r="AO9" s="182"/>
      <c r="AP9" s="211"/>
      <c r="AQ9" s="181"/>
      <c r="AR9" s="182"/>
      <c r="AS9" s="181"/>
      <c r="AT9" s="182"/>
      <c r="AU9" s="201"/>
      <c r="AV9" s="201"/>
      <c r="AW9" s="201"/>
      <c r="AX9" s="181"/>
      <c r="AY9" s="182"/>
      <c r="AZ9" s="243"/>
      <c r="BA9" s="201"/>
      <c r="BB9" s="201"/>
      <c r="BC9" s="201"/>
      <c r="BD9" s="181"/>
      <c r="BE9" s="182"/>
      <c r="BF9" s="187"/>
      <c r="BG9" s="188"/>
      <c r="BH9" s="181"/>
      <c r="BI9" s="182"/>
      <c r="BJ9" s="201"/>
      <c r="BK9" s="201"/>
      <c r="BL9" s="207"/>
      <c r="BM9" s="201"/>
      <c r="BN9" s="201"/>
      <c r="BO9" s="201"/>
      <c r="BP9" s="201"/>
      <c r="BQ9" s="201"/>
      <c r="BR9" s="201"/>
      <c r="BS9" s="201"/>
      <c r="BT9" s="201"/>
      <c r="BU9" s="207"/>
      <c r="BV9" s="210"/>
      <c r="BW9" s="210"/>
      <c r="BX9" s="209"/>
      <c r="BY9" s="209"/>
      <c r="BZ9" s="225"/>
      <c r="CA9" s="219"/>
      <c r="CB9" s="216"/>
      <c r="CC9" s="209"/>
      <c r="CD9" s="209"/>
      <c r="CE9" s="209"/>
    </row>
    <row r="10" spans="1:83" ht="6.75" hidden="1" customHeight="1">
      <c r="A10" s="18"/>
      <c r="B10" s="15">
        <v>7</v>
      </c>
      <c r="C10" s="15"/>
      <c r="D10" s="201"/>
      <c r="E10" s="15"/>
      <c r="F10" s="182"/>
      <c r="G10" s="201"/>
      <c r="H10" s="201"/>
      <c r="I10" s="201"/>
      <c r="J10" s="201"/>
      <c r="K10" s="201"/>
      <c r="L10" s="201"/>
      <c r="M10" s="15"/>
      <c r="N10" s="201"/>
      <c r="O10" s="201"/>
      <c r="P10" s="201"/>
      <c r="Q10" s="43"/>
      <c r="R10" s="43"/>
      <c r="S10" s="44"/>
      <c r="T10" s="19"/>
      <c r="U10" s="181"/>
      <c r="V10" s="182"/>
      <c r="W10" s="181"/>
      <c r="X10" s="182"/>
      <c r="Y10" s="181"/>
      <c r="Z10" s="182"/>
      <c r="AA10" s="201"/>
      <c r="AB10" s="201"/>
      <c r="AC10" s="201"/>
      <c r="AD10" s="181"/>
      <c r="AE10" s="182"/>
      <c r="AF10" s="201"/>
      <c r="AG10" s="201"/>
      <c r="AH10" s="181"/>
      <c r="AI10" s="182"/>
      <c r="AJ10" s="181"/>
      <c r="AK10" s="182"/>
      <c r="AL10" s="181"/>
      <c r="AM10" s="182"/>
      <c r="AN10" s="44"/>
      <c r="AO10" s="15"/>
      <c r="AP10" s="211"/>
      <c r="AQ10" s="181"/>
      <c r="AR10" s="182"/>
      <c r="AS10" s="181"/>
      <c r="AT10" s="182"/>
      <c r="AU10" s="201"/>
      <c r="AV10" s="201"/>
      <c r="AW10" s="201"/>
      <c r="AX10" s="15"/>
      <c r="AY10" s="143"/>
      <c r="AZ10" s="15"/>
      <c r="BA10" s="201"/>
      <c r="BB10" s="201"/>
      <c r="BC10" s="201"/>
      <c r="BD10" s="181"/>
      <c r="BE10" s="182"/>
      <c r="BF10" s="15"/>
      <c r="BG10" s="15"/>
      <c r="BH10" s="181"/>
      <c r="BI10" s="182"/>
      <c r="BJ10" s="201"/>
      <c r="BK10" s="201"/>
      <c r="BL10" s="15"/>
      <c r="BM10" s="201"/>
      <c r="BN10" s="201"/>
      <c r="BO10" s="201"/>
      <c r="BP10" s="201"/>
      <c r="BQ10" s="201"/>
      <c r="BR10" s="201"/>
      <c r="BS10" s="201"/>
      <c r="BT10" s="201"/>
      <c r="BU10" s="20"/>
      <c r="BV10" s="210"/>
      <c r="BW10" s="17"/>
      <c r="BX10" s="209"/>
      <c r="BY10" s="209"/>
      <c r="BZ10" s="2"/>
      <c r="CA10" s="2"/>
      <c r="CB10" s="2"/>
      <c r="CC10" s="209"/>
      <c r="CD10" s="209"/>
      <c r="CE10" s="209"/>
    </row>
    <row r="11" spans="1:83" ht="12.75" hidden="1" customHeight="1">
      <c r="A11" s="18"/>
      <c r="B11" s="20"/>
      <c r="C11" s="15"/>
      <c r="D11" s="201"/>
      <c r="E11" s="15"/>
      <c r="F11" s="182"/>
      <c r="G11" s="201"/>
      <c r="H11" s="201"/>
      <c r="I11" s="201"/>
      <c r="J11" s="201"/>
      <c r="K11" s="201"/>
      <c r="L11" s="201"/>
      <c r="M11" s="15"/>
      <c r="N11" s="201"/>
      <c r="O11" s="201"/>
      <c r="P11" s="201"/>
      <c r="Q11" s="43"/>
      <c r="R11" s="43"/>
      <c r="S11" s="44"/>
      <c r="T11" s="19"/>
      <c r="U11" s="181"/>
      <c r="V11" s="182"/>
      <c r="W11" s="181"/>
      <c r="X11" s="182"/>
      <c r="Y11" s="181"/>
      <c r="Z11" s="182"/>
      <c r="AA11" s="201"/>
      <c r="AB11" s="201"/>
      <c r="AC11" s="201"/>
      <c r="AD11" s="181"/>
      <c r="AE11" s="182"/>
      <c r="AF11" s="201"/>
      <c r="AG11" s="201"/>
      <c r="AH11" s="181"/>
      <c r="AI11" s="182"/>
      <c r="AJ11" s="181"/>
      <c r="AK11" s="182"/>
      <c r="AL11" s="181"/>
      <c r="AM11" s="182"/>
      <c r="AN11" s="44"/>
      <c r="AO11" s="15"/>
      <c r="AP11" s="211"/>
      <c r="AQ11" s="181"/>
      <c r="AR11" s="182"/>
      <c r="AS11" s="181"/>
      <c r="AT11" s="182"/>
      <c r="AU11" s="201"/>
      <c r="AV11" s="201"/>
      <c r="AW11" s="201"/>
      <c r="AX11" s="15"/>
      <c r="AY11" s="143"/>
      <c r="AZ11" s="15"/>
      <c r="BA11" s="201"/>
      <c r="BB11" s="201"/>
      <c r="BC11" s="201"/>
      <c r="BD11" s="181"/>
      <c r="BE11" s="182"/>
      <c r="BF11" s="15"/>
      <c r="BG11" s="15"/>
      <c r="BH11" s="181"/>
      <c r="BI11" s="182"/>
      <c r="BJ11" s="201"/>
      <c r="BK11" s="201"/>
      <c r="BL11" s="15"/>
      <c r="BM11" s="201"/>
      <c r="BN11" s="201"/>
      <c r="BO11" s="201"/>
      <c r="BP11" s="201"/>
      <c r="BQ11" s="201"/>
      <c r="BR11" s="201"/>
      <c r="BS11" s="201"/>
      <c r="BT11" s="201"/>
      <c r="BU11" s="20"/>
      <c r="BV11" s="210"/>
      <c r="BW11" s="17"/>
      <c r="BX11" s="209"/>
      <c r="BY11" s="209"/>
      <c r="BZ11" s="2"/>
      <c r="CA11" s="2"/>
      <c r="CB11" s="2"/>
      <c r="CC11" s="209"/>
      <c r="CD11" s="209"/>
      <c r="CE11" s="209"/>
    </row>
    <row r="12" spans="1:83" ht="12.75" hidden="1" customHeight="1">
      <c r="A12" s="18"/>
      <c r="B12" s="20"/>
      <c r="C12" s="15"/>
      <c r="D12" s="201"/>
      <c r="E12" s="15"/>
      <c r="F12" s="182"/>
      <c r="G12" s="201"/>
      <c r="H12" s="201"/>
      <c r="I12" s="201"/>
      <c r="J12" s="201"/>
      <c r="K12" s="201"/>
      <c r="L12" s="201"/>
      <c r="M12" s="15"/>
      <c r="N12" s="201"/>
      <c r="O12" s="201"/>
      <c r="P12" s="201"/>
      <c r="Q12" s="43"/>
      <c r="R12" s="43"/>
      <c r="S12" s="44"/>
      <c r="T12" s="19"/>
      <c r="U12" s="181"/>
      <c r="V12" s="182"/>
      <c r="W12" s="181"/>
      <c r="X12" s="182"/>
      <c r="Y12" s="181"/>
      <c r="Z12" s="182"/>
      <c r="AA12" s="201"/>
      <c r="AB12" s="201"/>
      <c r="AC12" s="201"/>
      <c r="AD12" s="181"/>
      <c r="AE12" s="182"/>
      <c r="AF12" s="201"/>
      <c r="AG12" s="201"/>
      <c r="AH12" s="181"/>
      <c r="AI12" s="182"/>
      <c r="AJ12" s="181"/>
      <c r="AK12" s="182"/>
      <c r="AL12" s="181"/>
      <c r="AM12" s="182"/>
      <c r="AN12" s="44"/>
      <c r="AO12" s="15"/>
      <c r="AP12" s="211"/>
      <c r="AQ12" s="181"/>
      <c r="AR12" s="182"/>
      <c r="AS12" s="181"/>
      <c r="AT12" s="182"/>
      <c r="AU12" s="201"/>
      <c r="AV12" s="201"/>
      <c r="AW12" s="201"/>
      <c r="AX12" s="15"/>
      <c r="AY12" s="143"/>
      <c r="AZ12" s="15"/>
      <c r="BA12" s="201"/>
      <c r="BB12" s="201"/>
      <c r="BC12" s="201"/>
      <c r="BD12" s="181"/>
      <c r="BE12" s="182"/>
      <c r="BF12" s="15"/>
      <c r="BG12" s="15"/>
      <c r="BH12" s="181"/>
      <c r="BI12" s="182"/>
      <c r="BJ12" s="201"/>
      <c r="BK12" s="201"/>
      <c r="BL12" s="15"/>
      <c r="BM12" s="201"/>
      <c r="BN12" s="201"/>
      <c r="BO12" s="201"/>
      <c r="BP12" s="201"/>
      <c r="BQ12" s="201"/>
      <c r="BR12" s="201"/>
      <c r="BS12" s="201"/>
      <c r="BT12" s="201"/>
      <c r="BU12" s="20"/>
      <c r="BV12" s="210"/>
      <c r="BW12" s="17"/>
      <c r="BX12" s="209"/>
      <c r="BY12" s="209"/>
      <c r="BZ12" s="2"/>
      <c r="CA12" s="2"/>
      <c r="CB12" s="2"/>
      <c r="CC12" s="209"/>
      <c r="CD12" s="209"/>
      <c r="CE12" s="209"/>
    </row>
    <row r="13" spans="1:83" ht="12.75" hidden="1" customHeight="1">
      <c r="A13" s="18"/>
      <c r="B13" s="20"/>
      <c r="C13" s="15"/>
      <c r="D13" s="201"/>
      <c r="E13" s="15"/>
      <c r="F13" s="182"/>
      <c r="G13" s="201"/>
      <c r="H13" s="201"/>
      <c r="I13" s="201"/>
      <c r="J13" s="201"/>
      <c r="K13" s="201"/>
      <c r="L13" s="201"/>
      <c r="M13" s="15"/>
      <c r="N13" s="201"/>
      <c r="O13" s="201"/>
      <c r="P13" s="201"/>
      <c r="Q13" s="43"/>
      <c r="R13" s="43"/>
      <c r="S13" s="44"/>
      <c r="T13" s="19"/>
      <c r="U13" s="181"/>
      <c r="V13" s="182"/>
      <c r="W13" s="181"/>
      <c r="X13" s="182"/>
      <c r="Y13" s="181"/>
      <c r="Z13" s="182"/>
      <c r="AA13" s="201"/>
      <c r="AB13" s="201"/>
      <c r="AC13" s="201"/>
      <c r="AD13" s="181"/>
      <c r="AE13" s="182"/>
      <c r="AF13" s="201"/>
      <c r="AG13" s="201"/>
      <c r="AH13" s="181"/>
      <c r="AI13" s="182"/>
      <c r="AJ13" s="181"/>
      <c r="AK13" s="182"/>
      <c r="AL13" s="181"/>
      <c r="AM13" s="182"/>
      <c r="AN13" s="44"/>
      <c r="AO13" s="15"/>
      <c r="AP13" s="211"/>
      <c r="AQ13" s="181"/>
      <c r="AR13" s="182"/>
      <c r="AS13" s="181"/>
      <c r="AT13" s="182"/>
      <c r="AU13" s="201"/>
      <c r="AV13" s="201"/>
      <c r="AW13" s="201"/>
      <c r="AX13" s="15"/>
      <c r="AY13" s="143"/>
      <c r="AZ13" s="15"/>
      <c r="BA13" s="201"/>
      <c r="BB13" s="201"/>
      <c r="BC13" s="201"/>
      <c r="BD13" s="181"/>
      <c r="BE13" s="182"/>
      <c r="BF13" s="15"/>
      <c r="BG13" s="15"/>
      <c r="BH13" s="181"/>
      <c r="BI13" s="182"/>
      <c r="BJ13" s="201"/>
      <c r="BK13" s="201"/>
      <c r="BL13" s="15"/>
      <c r="BM13" s="201"/>
      <c r="BN13" s="201"/>
      <c r="BO13" s="201"/>
      <c r="BP13" s="201"/>
      <c r="BQ13" s="201"/>
      <c r="BR13" s="201"/>
      <c r="BS13" s="201"/>
      <c r="BT13" s="201"/>
      <c r="BU13" s="20"/>
      <c r="BV13" s="210"/>
      <c r="BW13" s="17"/>
      <c r="BX13" s="209"/>
      <c r="BY13" s="209"/>
      <c r="BZ13" s="2"/>
      <c r="CA13" s="2"/>
      <c r="CB13" s="2"/>
      <c r="CC13" s="209"/>
      <c r="CD13" s="209"/>
      <c r="CE13" s="209"/>
    </row>
    <row r="14" spans="1:83" ht="12.75" hidden="1" customHeight="1">
      <c r="A14" s="18"/>
      <c r="B14" s="20"/>
      <c r="C14" s="15"/>
      <c r="D14" s="201"/>
      <c r="E14" s="15"/>
      <c r="F14" s="182"/>
      <c r="G14" s="201"/>
      <c r="H14" s="201"/>
      <c r="I14" s="201"/>
      <c r="J14" s="201"/>
      <c r="K14" s="201"/>
      <c r="L14" s="201"/>
      <c r="M14" s="15"/>
      <c r="N14" s="201"/>
      <c r="O14" s="201"/>
      <c r="P14" s="201"/>
      <c r="Q14" s="43"/>
      <c r="R14" s="43"/>
      <c r="S14" s="44"/>
      <c r="T14" s="19"/>
      <c r="U14" s="181"/>
      <c r="V14" s="182"/>
      <c r="W14" s="181"/>
      <c r="X14" s="182"/>
      <c r="Y14" s="181"/>
      <c r="Z14" s="182"/>
      <c r="AA14" s="201"/>
      <c r="AB14" s="201"/>
      <c r="AC14" s="201"/>
      <c r="AD14" s="181"/>
      <c r="AE14" s="182"/>
      <c r="AF14" s="201"/>
      <c r="AG14" s="201"/>
      <c r="AH14" s="181"/>
      <c r="AI14" s="182"/>
      <c r="AJ14" s="181"/>
      <c r="AK14" s="182"/>
      <c r="AL14" s="181"/>
      <c r="AM14" s="182"/>
      <c r="AN14" s="44"/>
      <c r="AO14" s="15"/>
      <c r="AP14" s="211"/>
      <c r="AQ14" s="181"/>
      <c r="AR14" s="182"/>
      <c r="AS14" s="181"/>
      <c r="AT14" s="182"/>
      <c r="AU14" s="201"/>
      <c r="AV14" s="201"/>
      <c r="AW14" s="201"/>
      <c r="AX14" s="15"/>
      <c r="AY14" s="143"/>
      <c r="AZ14" s="15"/>
      <c r="BA14" s="201"/>
      <c r="BB14" s="201"/>
      <c r="BC14" s="201"/>
      <c r="BD14" s="181"/>
      <c r="BE14" s="182"/>
      <c r="BF14" s="15"/>
      <c r="BG14" s="15"/>
      <c r="BH14" s="181"/>
      <c r="BI14" s="182"/>
      <c r="BJ14" s="201"/>
      <c r="BK14" s="201"/>
      <c r="BL14" s="15"/>
      <c r="BM14" s="201"/>
      <c r="BN14" s="201"/>
      <c r="BO14" s="201"/>
      <c r="BP14" s="201"/>
      <c r="BQ14" s="201"/>
      <c r="BR14" s="201"/>
      <c r="BS14" s="201"/>
      <c r="BT14" s="201"/>
      <c r="BU14" s="20"/>
      <c r="BV14" s="210"/>
      <c r="BW14" s="17"/>
      <c r="BX14" s="209"/>
      <c r="BY14" s="209"/>
      <c r="BZ14" s="2"/>
      <c r="CA14" s="2"/>
      <c r="CB14" s="2"/>
      <c r="CC14" s="209"/>
      <c r="CD14" s="209"/>
      <c r="CE14" s="209"/>
    </row>
    <row r="15" spans="1:83" ht="12.75" hidden="1" customHeight="1">
      <c r="A15" s="18"/>
      <c r="B15" s="20"/>
      <c r="C15" s="15">
        <v>14</v>
      </c>
      <c r="D15" s="201"/>
      <c r="E15" s="15"/>
      <c r="F15" s="188"/>
      <c r="G15" s="201"/>
      <c r="H15" s="201"/>
      <c r="I15" s="201"/>
      <c r="J15" s="201"/>
      <c r="K15" s="201"/>
      <c r="L15" s="201"/>
      <c r="M15" s="15"/>
      <c r="N15" s="201"/>
      <c r="O15" s="201"/>
      <c r="P15" s="201"/>
      <c r="Q15" s="41"/>
      <c r="R15" s="41"/>
      <c r="S15" s="42"/>
      <c r="T15" s="19"/>
      <c r="U15" s="187"/>
      <c r="V15" s="188"/>
      <c r="W15" s="187"/>
      <c r="X15" s="188"/>
      <c r="Y15" s="187"/>
      <c r="Z15" s="188"/>
      <c r="AA15" s="201"/>
      <c r="AB15" s="201"/>
      <c r="AC15" s="201"/>
      <c r="AD15" s="187"/>
      <c r="AE15" s="188"/>
      <c r="AF15" s="201"/>
      <c r="AG15" s="201"/>
      <c r="AH15" s="187"/>
      <c r="AI15" s="188"/>
      <c r="AJ15" s="187"/>
      <c r="AK15" s="188"/>
      <c r="AL15" s="187"/>
      <c r="AM15" s="188"/>
      <c r="AN15" s="42"/>
      <c r="AO15" s="15"/>
      <c r="AP15" s="207"/>
      <c r="AQ15" s="187"/>
      <c r="AR15" s="188"/>
      <c r="AS15" s="187"/>
      <c r="AT15" s="188"/>
      <c r="AU15" s="201"/>
      <c r="AV15" s="201"/>
      <c r="AW15" s="201"/>
      <c r="AX15" s="15"/>
      <c r="AY15" s="142"/>
      <c r="AZ15" s="15"/>
      <c r="BA15" s="201"/>
      <c r="BB15" s="201"/>
      <c r="BC15" s="201"/>
      <c r="BD15" s="187"/>
      <c r="BE15" s="188"/>
      <c r="BF15" s="15"/>
      <c r="BG15" s="15"/>
      <c r="BH15" s="187"/>
      <c r="BI15" s="188"/>
      <c r="BJ15" s="201"/>
      <c r="BK15" s="201"/>
      <c r="BL15" s="15"/>
      <c r="BM15" s="201"/>
      <c r="BN15" s="201"/>
      <c r="BO15" s="201"/>
      <c r="BP15" s="201"/>
      <c r="BQ15" s="201"/>
      <c r="BR15" s="201"/>
      <c r="BS15" s="201"/>
      <c r="BT15" s="201"/>
      <c r="BU15" s="20"/>
      <c r="BV15" s="213"/>
      <c r="BW15" s="16"/>
      <c r="BX15" s="209"/>
      <c r="BY15" s="209"/>
      <c r="BZ15" s="2"/>
      <c r="CA15" s="2"/>
      <c r="CB15" s="2"/>
      <c r="CC15" s="209"/>
      <c r="CD15" s="209"/>
      <c r="CE15" s="209"/>
    </row>
    <row r="16" spans="1:83" s="26" customFormat="1" ht="11.45" customHeight="1">
      <c r="A16" s="4">
        <v>1</v>
      </c>
      <c r="B16" s="11"/>
      <c r="C16" s="11"/>
      <c r="D16" s="11">
        <v>17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0"/>
      <c r="P16" s="70"/>
      <c r="Q16" s="185"/>
      <c r="R16" s="186"/>
      <c r="S16" s="195"/>
      <c r="T16" s="196"/>
      <c r="U16" s="197"/>
      <c r="V16" s="198"/>
      <c r="W16" s="199"/>
      <c r="X16" s="200"/>
      <c r="Y16" s="240">
        <v>20</v>
      </c>
      <c r="Z16" s="241"/>
      <c r="AA16" s="70"/>
      <c r="AB16" s="70"/>
      <c r="AC16" s="70"/>
      <c r="AD16" s="185"/>
      <c r="AE16" s="186"/>
      <c r="AF16" s="11"/>
      <c r="AG16" s="11"/>
      <c r="AH16" s="183"/>
      <c r="AI16" s="184"/>
      <c r="AJ16" s="183"/>
      <c r="AK16" s="184"/>
      <c r="AL16" s="232"/>
      <c r="AM16" s="233"/>
      <c r="AN16" s="183"/>
      <c r="AO16" s="184"/>
      <c r="AP16" s="11"/>
      <c r="AQ16" s="232"/>
      <c r="AR16" s="233"/>
      <c r="AS16" s="183"/>
      <c r="AT16" s="184"/>
      <c r="AU16" s="73"/>
      <c r="AV16" s="11"/>
      <c r="AW16" s="11"/>
      <c r="AX16" s="183"/>
      <c r="AY16" s="184"/>
      <c r="AZ16" s="70"/>
      <c r="BA16" s="70"/>
      <c r="BB16" s="72" t="s">
        <v>170</v>
      </c>
      <c r="BC16" s="72" t="s">
        <v>170</v>
      </c>
      <c r="BD16" s="230" t="s">
        <v>92</v>
      </c>
      <c r="BE16" s="231"/>
      <c r="BF16" s="228"/>
      <c r="BG16" s="229"/>
      <c r="BH16" s="228"/>
      <c r="BI16" s="229"/>
      <c r="BJ16" s="74"/>
      <c r="BK16" s="74"/>
      <c r="BL16" s="74"/>
      <c r="BM16" s="74"/>
      <c r="BN16" s="74"/>
      <c r="BO16" s="74"/>
      <c r="BP16" s="74"/>
      <c r="BQ16" s="74"/>
      <c r="BR16" s="3">
        <v>1</v>
      </c>
      <c r="BS16" s="47">
        <v>37</v>
      </c>
      <c r="BT16" s="4"/>
      <c r="BU16" s="4">
        <v>2</v>
      </c>
      <c r="BV16" s="4"/>
      <c r="BW16" s="4">
        <v>2</v>
      </c>
      <c r="BX16" s="4">
        <v>1</v>
      </c>
      <c r="BY16" s="4"/>
      <c r="BZ16" s="4"/>
      <c r="CA16" s="4"/>
      <c r="CB16" s="4"/>
      <c r="CC16" s="4"/>
      <c r="CD16" s="27">
        <v>10</v>
      </c>
      <c r="CE16" s="27">
        <f>SUM(BS16:CD16)</f>
        <v>52</v>
      </c>
    </row>
    <row r="17" spans="1:83" ht="12.6" customHeight="1">
      <c r="A17" s="4">
        <v>2</v>
      </c>
      <c r="B17" s="71"/>
      <c r="C17" s="71"/>
      <c r="D17" s="71">
        <v>13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9" t="s">
        <v>170</v>
      </c>
      <c r="P17" s="79" t="s">
        <v>170</v>
      </c>
      <c r="Q17" s="177" t="s">
        <v>92</v>
      </c>
      <c r="R17" s="178"/>
      <c r="S17" s="177" t="s">
        <v>92</v>
      </c>
      <c r="T17" s="178"/>
      <c r="U17" s="77"/>
      <c r="V17" s="78"/>
      <c r="W17" s="199"/>
      <c r="X17" s="200"/>
      <c r="Y17" s="80"/>
      <c r="Z17" s="164"/>
      <c r="AA17" s="3">
        <v>9</v>
      </c>
      <c r="AB17" s="3"/>
      <c r="AC17" s="3"/>
      <c r="AD17" s="183"/>
      <c r="AE17" s="184"/>
      <c r="AF17" s="3"/>
      <c r="AG17" s="3"/>
      <c r="AH17" s="183"/>
      <c r="AI17" s="184"/>
      <c r="AJ17" s="185"/>
      <c r="AK17" s="186"/>
      <c r="AL17" s="162"/>
      <c r="AM17" s="72" t="s">
        <v>92</v>
      </c>
      <c r="AN17" s="236" t="s">
        <v>92</v>
      </c>
      <c r="AO17" s="237"/>
      <c r="AP17" s="88" t="s">
        <v>92</v>
      </c>
      <c r="AQ17" s="79" t="s">
        <v>92</v>
      </c>
      <c r="AR17" s="80"/>
      <c r="AS17" s="238" t="s">
        <v>77</v>
      </c>
      <c r="AT17" s="239"/>
      <c r="AU17" s="30" t="s">
        <v>77</v>
      </c>
      <c r="AV17" s="30" t="s">
        <v>77</v>
      </c>
      <c r="AW17" s="79" t="s">
        <v>77</v>
      </c>
      <c r="AX17" s="234"/>
      <c r="AY17" s="235"/>
      <c r="AZ17" s="31"/>
      <c r="BA17" s="31"/>
      <c r="BB17" s="31"/>
      <c r="BC17" s="165"/>
      <c r="BD17" s="226"/>
      <c r="BE17" s="227"/>
      <c r="BF17" s="185"/>
      <c r="BG17" s="186"/>
      <c r="BH17" s="183"/>
      <c r="BI17" s="184"/>
      <c r="BJ17" s="3"/>
      <c r="BK17" s="3"/>
      <c r="BL17" s="3"/>
      <c r="BM17" s="3"/>
      <c r="BN17" s="3"/>
      <c r="BO17" s="3"/>
      <c r="BP17" s="3"/>
      <c r="BQ17" s="3"/>
      <c r="BR17" s="3">
        <v>2</v>
      </c>
      <c r="BS17" s="47">
        <v>22</v>
      </c>
      <c r="BT17" s="5"/>
      <c r="BU17" s="4">
        <v>1</v>
      </c>
      <c r="BV17" s="4"/>
      <c r="BW17" s="4">
        <v>2</v>
      </c>
      <c r="BX17" s="4">
        <v>5</v>
      </c>
      <c r="BY17" s="4">
        <v>4</v>
      </c>
      <c r="BZ17" s="4"/>
      <c r="CA17" s="4"/>
      <c r="CB17" s="4">
        <v>2</v>
      </c>
      <c r="CC17" s="4">
        <v>4</v>
      </c>
      <c r="CD17" s="27">
        <v>2</v>
      </c>
      <c r="CE17" s="27">
        <f>SUM(BS17:CD17)</f>
        <v>42</v>
      </c>
    </row>
    <row r="18" spans="1:83" ht="10.15" customHeight="1">
      <c r="A18" s="19"/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19"/>
      <c r="BS18" s="81">
        <v>59</v>
      </c>
      <c r="BT18" s="81"/>
      <c r="BU18" s="81">
        <f t="shared" ref="BU18:CE18" si="0">SUM(BU16:BU17)</f>
        <v>3</v>
      </c>
      <c r="BV18" s="81">
        <f t="shared" si="0"/>
        <v>0</v>
      </c>
      <c r="BW18" s="81">
        <f t="shared" si="0"/>
        <v>4</v>
      </c>
      <c r="BX18" s="81">
        <f t="shared" si="0"/>
        <v>6</v>
      </c>
      <c r="BY18" s="81">
        <f t="shared" si="0"/>
        <v>4</v>
      </c>
      <c r="BZ18" s="81"/>
      <c r="CA18" s="81">
        <f t="shared" si="0"/>
        <v>0</v>
      </c>
      <c r="CB18" s="81">
        <f t="shared" si="0"/>
        <v>2</v>
      </c>
      <c r="CC18" s="81">
        <f t="shared" si="0"/>
        <v>4</v>
      </c>
      <c r="CD18" s="81">
        <f t="shared" si="0"/>
        <v>12</v>
      </c>
      <c r="CE18" s="81">
        <f t="shared" si="0"/>
        <v>94</v>
      </c>
    </row>
    <row r="19" spans="1:83" ht="9" customHeight="1">
      <c r="A19" s="19"/>
      <c r="B19" s="22"/>
      <c r="C19" s="23"/>
      <c r="D19" s="23" t="s">
        <v>78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</row>
    <row r="20" spans="1:83" ht="9" customHeight="1">
      <c r="A20" s="24"/>
      <c r="B20" s="25" t="s">
        <v>79</v>
      </c>
      <c r="C20" s="23"/>
      <c r="D20" s="23"/>
      <c r="E20" s="19"/>
      <c r="F20" s="19"/>
      <c r="G20" s="23"/>
      <c r="H20" s="23"/>
      <c r="I20" s="23"/>
      <c r="J20" s="23"/>
      <c r="K20" s="23"/>
      <c r="L20" s="28"/>
      <c r="M20" s="25" t="s">
        <v>81</v>
      </c>
      <c r="N20" s="23"/>
      <c r="O20" s="23"/>
      <c r="P20" s="23"/>
      <c r="Q20" s="23"/>
      <c r="R20" s="23"/>
      <c r="S20" s="23"/>
      <c r="T20" s="23"/>
      <c r="U20" s="19"/>
      <c r="V20" s="19"/>
      <c r="W20" s="19"/>
      <c r="X20" s="19"/>
      <c r="Y20" s="23"/>
      <c r="Z20" s="23"/>
      <c r="AA20" s="23"/>
      <c r="AB20" s="23"/>
      <c r="AC20" s="19"/>
      <c r="AD20" s="33" t="s">
        <v>77</v>
      </c>
      <c r="AE20" s="46"/>
      <c r="AF20" s="25" t="s">
        <v>83</v>
      </c>
      <c r="AG20" s="23"/>
      <c r="AH20" s="23"/>
      <c r="AI20" s="23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19"/>
      <c r="AU20" s="19"/>
      <c r="AV20" s="32"/>
      <c r="AW20" s="25" t="s">
        <v>171</v>
      </c>
      <c r="AX20" s="25"/>
      <c r="AY20" s="19"/>
      <c r="AZ20" s="21"/>
      <c r="BA20" s="21"/>
      <c r="BB20" s="19"/>
      <c r="BC20" s="19"/>
      <c r="BD20" s="21"/>
      <c r="BE20" s="21"/>
      <c r="BF20" s="21"/>
      <c r="BG20" s="21"/>
      <c r="BH20" s="21"/>
      <c r="BI20" s="21"/>
      <c r="BJ20" s="19"/>
      <c r="BK20" s="19"/>
      <c r="BL20" s="21"/>
      <c r="BM20" s="21"/>
      <c r="BN20" s="29"/>
      <c r="BO20" s="25" t="s">
        <v>172</v>
      </c>
      <c r="BP20" s="21"/>
      <c r="BQ20" s="21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75"/>
      <c r="CC20" s="25" t="s">
        <v>82</v>
      </c>
      <c r="CD20" s="19"/>
      <c r="CE20" s="19"/>
    </row>
    <row r="21" spans="1:83" ht="4.5" customHeight="1">
      <c r="A21" s="19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</row>
    <row r="22" spans="1:83" ht="9" customHeight="1">
      <c r="A22" s="166"/>
      <c r="B22" s="25" t="s">
        <v>220</v>
      </c>
      <c r="C22" s="19"/>
      <c r="D22" s="19"/>
      <c r="E22" s="19"/>
      <c r="F22" s="19"/>
      <c r="G22" s="19"/>
      <c r="H22" s="19"/>
      <c r="I22" s="19"/>
      <c r="J22" s="19"/>
      <c r="K22" s="19"/>
      <c r="L22" s="34" t="s">
        <v>170</v>
      </c>
      <c r="M22" s="25" t="s">
        <v>175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33" t="s">
        <v>92</v>
      </c>
      <c r="AW22" s="25" t="s">
        <v>80</v>
      </c>
      <c r="AX22" s="25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84"/>
      <c r="BO22" s="85"/>
      <c r="BP22" s="86"/>
      <c r="BQ22" s="86"/>
      <c r="BR22" s="86"/>
      <c r="BS22" s="86"/>
      <c r="BT22" s="87"/>
      <c r="BU22" s="82"/>
      <c r="BV22" s="83"/>
      <c r="BW22" s="83"/>
      <c r="BX22" s="83"/>
      <c r="BY22" s="83"/>
      <c r="BZ22" s="83"/>
      <c r="CA22" s="83"/>
      <c r="CB22" s="19"/>
      <c r="CC22" s="19"/>
      <c r="CD22" s="19"/>
      <c r="CE22" s="19"/>
    </row>
    <row r="23" spans="1:83" ht="12" customHeight="1">
      <c r="BJ23" s="12"/>
      <c r="BK23" s="12"/>
    </row>
    <row r="24" spans="1:83" ht="11.25" customHeight="1"/>
    <row r="26" spans="1:83">
      <c r="BK26" s="76"/>
      <c r="BL26" s="76"/>
    </row>
  </sheetData>
  <mergeCells count="109">
    <mergeCell ref="BT8:BT15"/>
    <mergeCell ref="BJ8:BJ15"/>
    <mergeCell ref="BS6:BT7"/>
    <mergeCell ref="BS8:BS15"/>
    <mergeCell ref="BH16:BI16"/>
    <mergeCell ref="BR6:BR15"/>
    <mergeCell ref="BQ8:BQ15"/>
    <mergeCell ref="BM6:BM15"/>
    <mergeCell ref="BO8:BO15"/>
    <mergeCell ref="BN8:BN15"/>
    <mergeCell ref="BN6:BQ7"/>
    <mergeCell ref="BP8:BP15"/>
    <mergeCell ref="BJ6:BL7"/>
    <mergeCell ref="BL8:BL9"/>
    <mergeCell ref="BH6:BI15"/>
    <mergeCell ref="BK8:BK15"/>
    <mergeCell ref="Y16:Z16"/>
    <mergeCell ref="AA8:AA15"/>
    <mergeCell ref="AC8:AC15"/>
    <mergeCell ref="AD8:AE15"/>
    <mergeCell ref="AB6:AB15"/>
    <mergeCell ref="AR6:AU7"/>
    <mergeCell ref="AX16:AY16"/>
    <mergeCell ref="BC8:BC15"/>
    <mergeCell ref="AX8:AY9"/>
    <mergeCell ref="AP6:AP15"/>
    <mergeCell ref="AV6:AV15"/>
    <mergeCell ref="BB6:BG7"/>
    <mergeCell ref="AZ8:AZ9"/>
    <mergeCell ref="BF8:BG9"/>
    <mergeCell ref="BD8:BE15"/>
    <mergeCell ref="AQ8:AR15"/>
    <mergeCell ref="AQ16:AR16"/>
    <mergeCell ref="BH17:BI17"/>
    <mergeCell ref="BF17:BG17"/>
    <mergeCell ref="BD17:BE17"/>
    <mergeCell ref="AD17:AE17"/>
    <mergeCell ref="BF16:BG16"/>
    <mergeCell ref="BD16:BE16"/>
    <mergeCell ref="AL16:AM16"/>
    <mergeCell ref="AG6:AG15"/>
    <mergeCell ref="AU8:AU15"/>
    <mergeCell ref="AW8:AW15"/>
    <mergeCell ref="BA8:BA15"/>
    <mergeCell ref="BB8:BB15"/>
    <mergeCell ref="AX17:AY17"/>
    <mergeCell ref="AS16:AT16"/>
    <mergeCell ref="AS8:AT15"/>
    <mergeCell ref="AW6:BA7"/>
    <mergeCell ref="AN17:AO17"/>
    <mergeCell ref="AS17:AT17"/>
    <mergeCell ref="CE6:CE15"/>
    <mergeCell ref="BW8:BW9"/>
    <mergeCell ref="BU6:BU9"/>
    <mergeCell ref="CC6:CC15"/>
    <mergeCell ref="CD6:CD15"/>
    <mergeCell ref="BV8:BV15"/>
    <mergeCell ref="BX8:BX15"/>
    <mergeCell ref="BY8:BY15"/>
    <mergeCell ref="CB6:CB9"/>
    <mergeCell ref="CA6:CA9"/>
    <mergeCell ref="BV6:BZ7"/>
    <mergeCell ref="BZ8:BZ9"/>
    <mergeCell ref="W8:X15"/>
    <mergeCell ref="AC6:AF7"/>
    <mergeCell ref="A6:A9"/>
    <mergeCell ref="G6:I7"/>
    <mergeCell ref="B6:E7"/>
    <mergeCell ref="E8:E9"/>
    <mergeCell ref="J6:J15"/>
    <mergeCell ref="O6:T7"/>
    <mergeCell ref="D8:D15"/>
    <mergeCell ref="P8:P15"/>
    <mergeCell ref="F6:F15"/>
    <mergeCell ref="K6:N7"/>
    <mergeCell ref="B8:B9"/>
    <mergeCell ref="C8:C9"/>
    <mergeCell ref="O8:O15"/>
    <mergeCell ref="M8:M9"/>
    <mergeCell ref="G8:G15"/>
    <mergeCell ref="H8:H15"/>
    <mergeCell ref="I8:I15"/>
    <mergeCell ref="K8:K15"/>
    <mergeCell ref="L8:L15"/>
    <mergeCell ref="N8:N15"/>
    <mergeCell ref="Q17:R17"/>
    <mergeCell ref="AN8:AO9"/>
    <mergeCell ref="AN16:AO16"/>
    <mergeCell ref="AJ17:AK17"/>
    <mergeCell ref="AL8:AM15"/>
    <mergeCell ref="S8:T9"/>
    <mergeCell ref="U6:V15"/>
    <mergeCell ref="W6:AA7"/>
    <mergeCell ref="Q8:R9"/>
    <mergeCell ref="Q16:R16"/>
    <mergeCell ref="S16:T16"/>
    <mergeCell ref="S17:T17"/>
    <mergeCell ref="U16:V16"/>
    <mergeCell ref="W16:X16"/>
    <mergeCell ref="AD16:AE16"/>
    <mergeCell ref="Y8:Z15"/>
    <mergeCell ref="AF8:AF15"/>
    <mergeCell ref="W17:X17"/>
    <mergeCell ref="AH6:AO7"/>
    <mergeCell ref="AH8:AI15"/>
    <mergeCell ref="AH16:AI16"/>
    <mergeCell ref="AJ8:AK15"/>
    <mergeCell ref="AJ16:AK16"/>
    <mergeCell ref="AH17:AI17"/>
  </mergeCells>
  <phoneticPr fontId="0" type="noConversion"/>
  <printOptions horizontalCentered="1"/>
  <pageMargins left="0.19685039370078741" right="0.27559055118110237" top="0.27559055118110237" bottom="0.39370078740157483" header="0" footer="0"/>
  <pageSetup paperSize="9" scale="9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80"/>
  <sheetViews>
    <sheetView view="pageBreakPreview" zoomScaleNormal="90" zoomScaleSheetLayoutView="100" workbookViewId="0">
      <pane ySplit="8" topLeftCell="A9" activePane="bottomLeft" state="frozen"/>
      <selection pane="bottomLeft" activeCell="C29" sqref="C29:C31"/>
    </sheetView>
  </sheetViews>
  <sheetFormatPr defaultRowHeight="12.75"/>
  <cols>
    <col min="2" max="2" width="51.7109375" customWidth="1"/>
    <col min="3" max="3" width="11.42578125" customWidth="1"/>
    <col min="4" max="4" width="5.85546875" customWidth="1"/>
    <col min="5" max="6" width="5.140625" customWidth="1"/>
    <col min="7" max="7" width="4.42578125" hidden="1" customWidth="1"/>
    <col min="8" max="8" width="7.28515625" customWidth="1"/>
    <col min="9" max="9" width="6.28515625" customWidth="1"/>
    <col min="10" max="10" width="7.28515625" customWidth="1"/>
    <col min="11" max="11" width="7.140625" customWidth="1"/>
    <col min="12" max="12" width="7.28515625" customWidth="1"/>
    <col min="13" max="13" width="6.42578125" customWidth="1"/>
    <col min="14" max="14" width="5.28515625" customWidth="1"/>
    <col min="15" max="15" width="4" customWidth="1"/>
    <col min="16" max="16" width="5.140625" customWidth="1"/>
    <col min="17" max="17" width="4.85546875" customWidth="1"/>
    <col min="18" max="18" width="6" customWidth="1"/>
  </cols>
  <sheetData>
    <row r="1" spans="1:120" ht="16.5" customHeight="1">
      <c r="A1" s="244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4"/>
    </row>
    <row r="2" spans="1:120" s="6" customFormat="1" ht="10.9" customHeight="1">
      <c r="A2" s="246" t="s">
        <v>63</v>
      </c>
      <c r="B2" s="247" t="s">
        <v>126</v>
      </c>
      <c r="C2" s="249" t="s">
        <v>127</v>
      </c>
      <c r="D2" s="250" t="s">
        <v>178</v>
      </c>
      <c r="E2" s="250"/>
      <c r="F2" s="250"/>
      <c r="G2" s="250"/>
      <c r="H2" s="250"/>
      <c r="I2" s="250"/>
      <c r="J2" s="250" t="s">
        <v>180</v>
      </c>
      <c r="K2" s="250"/>
      <c r="L2" s="250"/>
      <c r="M2" s="250"/>
      <c r="N2" s="91"/>
    </row>
    <row r="3" spans="1:120" s="6" customFormat="1" ht="10.15" customHeight="1">
      <c r="A3" s="246"/>
      <c r="B3" s="248"/>
      <c r="C3" s="249"/>
      <c r="D3" s="249" t="s">
        <v>128</v>
      </c>
      <c r="E3" s="253" t="s">
        <v>179</v>
      </c>
      <c r="F3" s="250" t="s">
        <v>129</v>
      </c>
      <c r="G3" s="250"/>
      <c r="H3" s="250"/>
      <c r="I3" s="250"/>
      <c r="J3" s="250"/>
      <c r="K3" s="250"/>
      <c r="L3" s="250"/>
      <c r="M3" s="250"/>
      <c r="N3" s="91"/>
    </row>
    <row r="4" spans="1:120" s="6" customFormat="1" ht="9" customHeight="1">
      <c r="A4" s="246"/>
      <c r="B4" s="248"/>
      <c r="C4" s="249"/>
      <c r="D4" s="249"/>
      <c r="E4" s="253"/>
      <c r="F4" s="249" t="s">
        <v>130</v>
      </c>
      <c r="G4" s="248"/>
      <c r="H4" s="248"/>
      <c r="I4" s="248"/>
      <c r="J4" s="251" t="s">
        <v>131</v>
      </c>
      <c r="K4" s="251"/>
      <c r="L4" s="251" t="s">
        <v>132</v>
      </c>
      <c r="M4" s="251"/>
      <c r="N4" s="92"/>
    </row>
    <row r="5" spans="1:120" s="6" customFormat="1" ht="12" customHeight="1">
      <c r="A5" s="246"/>
      <c r="B5" s="248"/>
      <c r="C5" s="249"/>
      <c r="D5" s="249"/>
      <c r="E5" s="253"/>
      <c r="F5" s="249"/>
      <c r="G5" s="279" t="s">
        <v>133</v>
      </c>
      <c r="H5" s="253" t="s">
        <v>181</v>
      </c>
      <c r="I5" s="252" t="s">
        <v>134</v>
      </c>
      <c r="J5" s="134" t="s">
        <v>135</v>
      </c>
      <c r="K5" s="134" t="s">
        <v>136</v>
      </c>
      <c r="L5" s="36" t="s">
        <v>137</v>
      </c>
      <c r="M5" s="36" t="s">
        <v>138</v>
      </c>
      <c r="N5" s="92"/>
    </row>
    <row r="6" spans="1:120" s="6" customFormat="1" ht="9.75" customHeight="1">
      <c r="A6" s="246"/>
      <c r="B6" s="248"/>
      <c r="C6" s="249"/>
      <c r="D6" s="249"/>
      <c r="E6" s="253"/>
      <c r="F6" s="249"/>
      <c r="G6" s="279"/>
      <c r="H6" s="253"/>
      <c r="I6" s="252"/>
      <c r="J6" s="95" t="s">
        <v>139</v>
      </c>
      <c r="K6" s="95" t="s">
        <v>140</v>
      </c>
      <c r="L6" s="95" t="s">
        <v>139</v>
      </c>
      <c r="M6" s="95" t="s">
        <v>139</v>
      </c>
      <c r="N6" s="96"/>
    </row>
    <row r="7" spans="1:120" s="6" customFormat="1" ht="21.6" customHeight="1">
      <c r="A7" s="246"/>
      <c r="B7" s="248"/>
      <c r="C7" s="249"/>
      <c r="D7" s="249"/>
      <c r="E7" s="253"/>
      <c r="F7" s="249"/>
      <c r="G7" s="279"/>
      <c r="H7" s="253"/>
      <c r="I7" s="252"/>
      <c r="J7" s="48">
        <v>17</v>
      </c>
      <c r="K7" s="48">
        <v>22</v>
      </c>
      <c r="L7" s="48">
        <v>18</v>
      </c>
      <c r="M7" s="48">
        <v>12</v>
      </c>
      <c r="N7" s="97"/>
    </row>
    <row r="8" spans="1:120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4" t="s">
        <v>141</v>
      </c>
      <c r="J8" s="98">
        <v>10</v>
      </c>
      <c r="K8" s="98">
        <v>11</v>
      </c>
      <c r="L8" s="98">
        <v>12</v>
      </c>
      <c r="M8" s="98">
        <v>13</v>
      </c>
      <c r="N8" s="99"/>
    </row>
    <row r="9" spans="1:120" s="6" customFormat="1" ht="13.9" customHeight="1">
      <c r="A9" s="257" t="s">
        <v>184</v>
      </c>
      <c r="B9" s="257"/>
      <c r="C9" s="141" t="s">
        <v>226</v>
      </c>
      <c r="D9" s="168">
        <f>D10+D17+D20</f>
        <v>3546</v>
      </c>
      <c r="E9" s="168">
        <f t="shared" ref="E9:I9" si="0">E10+E17+E20-E39-E41-E47-E52-E58-E59-E62-E63</f>
        <v>1017</v>
      </c>
      <c r="F9" s="168">
        <f t="shared" si="0"/>
        <v>2142</v>
      </c>
      <c r="G9" s="168" t="e">
        <f t="shared" si="0"/>
        <v>#REF!</v>
      </c>
      <c r="H9" s="168">
        <f t="shared" si="0"/>
        <v>972</v>
      </c>
      <c r="I9" s="168">
        <f t="shared" si="0"/>
        <v>20</v>
      </c>
      <c r="J9" s="168">
        <f>J10+J17+J20</f>
        <v>612</v>
      </c>
      <c r="K9" s="168">
        <f t="shared" ref="K9:M9" si="1">K10+K17+K20</f>
        <v>792</v>
      </c>
      <c r="L9" s="168">
        <f t="shared" si="1"/>
        <v>648</v>
      </c>
      <c r="M9" s="168">
        <f t="shared" si="1"/>
        <v>432</v>
      </c>
      <c r="N9" s="97"/>
    </row>
    <row r="10" spans="1:120" s="6" customFormat="1" ht="14.45" customHeight="1">
      <c r="A10" s="109" t="s">
        <v>72</v>
      </c>
      <c r="B10" s="110" t="s">
        <v>142</v>
      </c>
      <c r="C10" s="136" t="s">
        <v>222</v>
      </c>
      <c r="D10" s="107">
        <f>SUM(D11:D16)</f>
        <v>558</v>
      </c>
      <c r="E10" s="107">
        <f>SUM(E11:E16)</f>
        <v>186</v>
      </c>
      <c r="F10" s="107">
        <f>SUM(F11:F16)</f>
        <v>372</v>
      </c>
      <c r="G10" s="107" t="e">
        <f>#REF!-#REF!</f>
        <v>#REF!</v>
      </c>
      <c r="H10" s="107">
        <f>SUM(H11:H16)</f>
        <v>264</v>
      </c>
      <c r="I10" s="111"/>
      <c r="J10" s="107">
        <f>SUM(J11:J16)</f>
        <v>160</v>
      </c>
      <c r="K10" s="107">
        <f>SUM(K11:K16)</f>
        <v>72</v>
      </c>
      <c r="L10" s="107">
        <f>SUM(L11:L16)</f>
        <v>60</v>
      </c>
      <c r="M10" s="107">
        <f>SUM(M11:M16)</f>
        <v>80</v>
      </c>
      <c r="N10" s="97"/>
      <c r="O10" s="49"/>
      <c r="P10" s="49"/>
      <c r="Q10" s="89"/>
    </row>
    <row r="11" spans="1:120" s="6" customFormat="1" ht="9.9499999999999993" customHeight="1">
      <c r="A11" s="37" t="s">
        <v>65</v>
      </c>
      <c r="B11" s="38" t="s">
        <v>85</v>
      </c>
      <c r="C11" s="137" t="s">
        <v>143</v>
      </c>
      <c r="D11" s="50">
        <f>E11+F11</f>
        <v>60</v>
      </c>
      <c r="E11" s="50">
        <v>12</v>
      </c>
      <c r="F11" s="116">
        <f>J11+K11+L11+M11</f>
        <v>48</v>
      </c>
      <c r="G11" s="50" t="e">
        <f>#REF!-#REF!</f>
        <v>#REF!</v>
      </c>
      <c r="H11" s="50">
        <v>10</v>
      </c>
      <c r="I11" s="105"/>
      <c r="J11" s="50">
        <v>48</v>
      </c>
      <c r="K11" s="50"/>
      <c r="L11" s="50"/>
      <c r="M11" s="50"/>
      <c r="N11" s="100"/>
      <c r="O11" s="49"/>
    </row>
    <row r="12" spans="1:120" s="6" customFormat="1" ht="9.9499999999999993" customHeight="1">
      <c r="A12" s="37" t="s">
        <v>75</v>
      </c>
      <c r="B12" s="38" t="s">
        <v>96</v>
      </c>
      <c r="C12" s="137" t="s">
        <v>143</v>
      </c>
      <c r="D12" s="50">
        <f>E12+F12</f>
        <v>60</v>
      </c>
      <c r="E12" s="50">
        <v>12</v>
      </c>
      <c r="F12" s="116">
        <f>J12+K12+L12+M12</f>
        <v>48</v>
      </c>
      <c r="G12" s="50" t="e">
        <f>#REF!-#REF!</f>
        <v>#REF!</v>
      </c>
      <c r="H12" s="50">
        <v>10</v>
      </c>
      <c r="I12" s="105"/>
      <c r="J12" s="50">
        <v>48</v>
      </c>
      <c r="K12" s="50"/>
      <c r="L12" s="50"/>
      <c r="M12" s="50"/>
      <c r="N12" s="100"/>
      <c r="O12" s="49"/>
    </row>
    <row r="13" spans="1:120" s="7" customFormat="1" ht="9.9499999999999993" customHeight="1">
      <c r="A13" s="37" t="s">
        <v>66</v>
      </c>
      <c r="B13" s="38" t="s">
        <v>67</v>
      </c>
      <c r="C13" s="137" t="s">
        <v>187</v>
      </c>
      <c r="D13" s="50">
        <f>E13+F13</f>
        <v>142</v>
      </c>
      <c r="E13" s="50">
        <v>24</v>
      </c>
      <c r="F13" s="116">
        <f>J13+K13+L13+M13</f>
        <v>118</v>
      </c>
      <c r="G13" s="50" t="e">
        <f>#REF!-#REF!</f>
        <v>#REF!</v>
      </c>
      <c r="H13" s="50">
        <v>118</v>
      </c>
      <c r="I13" s="105"/>
      <c r="J13" s="50">
        <v>32</v>
      </c>
      <c r="K13" s="50">
        <v>36</v>
      </c>
      <c r="L13" s="50">
        <v>30</v>
      </c>
      <c r="M13" s="50">
        <v>20</v>
      </c>
      <c r="N13" s="100"/>
      <c r="O13" s="4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s="6" customFormat="1" ht="9.9499999999999993" customHeight="1">
      <c r="A14" s="37" t="s">
        <v>86</v>
      </c>
      <c r="B14" s="38" t="s">
        <v>68</v>
      </c>
      <c r="C14" s="137" t="s">
        <v>219</v>
      </c>
      <c r="D14" s="116">
        <v>236</v>
      </c>
      <c r="E14" s="50">
        <v>118</v>
      </c>
      <c r="F14" s="116">
        <f>J14+K14+L14+M14</f>
        <v>118</v>
      </c>
      <c r="G14" s="50" t="e">
        <f>#REF!-#REF!</f>
        <v>#REF!</v>
      </c>
      <c r="H14" s="50">
        <v>110</v>
      </c>
      <c r="I14" s="105"/>
      <c r="J14" s="50">
        <v>32</v>
      </c>
      <c r="K14" s="50">
        <v>36</v>
      </c>
      <c r="L14" s="50">
        <v>30</v>
      </c>
      <c r="M14" s="50">
        <v>20</v>
      </c>
      <c r="N14" s="100"/>
      <c r="O14" s="49"/>
      <c r="Q14" s="89"/>
    </row>
    <row r="15" spans="1:120" s="6" customFormat="1" ht="9.9499999999999993" customHeight="1">
      <c r="A15" s="37" t="s">
        <v>87</v>
      </c>
      <c r="B15" s="38" t="s">
        <v>144</v>
      </c>
      <c r="C15" s="133" t="s">
        <v>143</v>
      </c>
      <c r="D15" s="50">
        <v>60</v>
      </c>
      <c r="E15" s="50">
        <v>20</v>
      </c>
      <c r="F15" s="116">
        <v>40</v>
      </c>
      <c r="G15" s="50" t="e">
        <f>#REF!-#REF!</f>
        <v>#REF!</v>
      </c>
      <c r="H15" s="50">
        <v>16</v>
      </c>
      <c r="I15" s="105"/>
      <c r="J15" s="50"/>
      <c r="K15" s="50"/>
      <c r="L15" s="50"/>
      <c r="M15" s="50">
        <v>40</v>
      </c>
      <c r="N15" s="100"/>
      <c r="O15" s="51"/>
    </row>
    <row r="16" spans="1:120" s="6" customFormat="1" ht="9.9499999999999993" hidden="1" customHeight="1">
      <c r="A16" s="37"/>
      <c r="B16" s="38"/>
      <c r="C16" s="137"/>
      <c r="D16" s="50"/>
      <c r="E16" s="50"/>
      <c r="F16" s="116"/>
      <c r="G16" s="50"/>
      <c r="H16" s="50"/>
      <c r="I16" s="105"/>
      <c r="J16" s="152"/>
      <c r="K16" s="50"/>
      <c r="L16" s="50"/>
      <c r="M16" s="50"/>
      <c r="N16" s="100"/>
      <c r="O16" s="51"/>
    </row>
    <row r="17" spans="1:120" s="8" customFormat="1" ht="13.9" customHeight="1">
      <c r="A17" s="109" t="s">
        <v>73</v>
      </c>
      <c r="B17" s="110" t="s">
        <v>145</v>
      </c>
      <c r="C17" s="136" t="s">
        <v>223</v>
      </c>
      <c r="D17" s="107">
        <f>SUM(D18:D19)</f>
        <v>261</v>
      </c>
      <c r="E17" s="107">
        <f>SUM(E18:E19)</f>
        <v>87</v>
      </c>
      <c r="F17" s="107">
        <f>SUM(F18:F19)</f>
        <v>174</v>
      </c>
      <c r="G17" s="107"/>
      <c r="H17" s="107">
        <f>SUM(H18:H19)</f>
        <v>64</v>
      </c>
      <c r="I17" s="111"/>
      <c r="J17" s="107">
        <f>SUM(J18:J19)</f>
        <v>50</v>
      </c>
      <c r="K17" s="107">
        <f>SUM(K18:K19)</f>
        <v>124</v>
      </c>
      <c r="L17" s="107">
        <f>SUM(L18:L19)</f>
        <v>0</v>
      </c>
      <c r="M17" s="107">
        <f>SUM(M18:M19)</f>
        <v>0</v>
      </c>
      <c r="N17" s="97"/>
      <c r="O17" s="6"/>
      <c r="P17" s="6"/>
      <c r="Q17" s="89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s="7" customFormat="1" ht="9.9499999999999993" customHeight="1">
      <c r="A18" s="37" t="s">
        <v>69</v>
      </c>
      <c r="B18" s="38" t="s">
        <v>88</v>
      </c>
      <c r="C18" s="133" t="s">
        <v>188</v>
      </c>
      <c r="D18" s="52">
        <f t="shared" ref="D18:D19" si="2">E18+F18</f>
        <v>108</v>
      </c>
      <c r="E18" s="52">
        <f>F18/2</f>
        <v>36</v>
      </c>
      <c r="F18" s="52">
        <f>J18+K18+L18+M18</f>
        <v>72</v>
      </c>
      <c r="G18" s="52" t="e">
        <f>#REF!-#REF!</f>
        <v>#REF!</v>
      </c>
      <c r="H18" s="52">
        <v>14</v>
      </c>
      <c r="I18" s="105"/>
      <c r="J18" s="50"/>
      <c r="K18" s="50">
        <v>72</v>
      </c>
      <c r="L18" s="50"/>
      <c r="M18" s="50"/>
      <c r="N18" s="100"/>
      <c r="O18" s="6"/>
      <c r="P18" s="6"/>
      <c r="Q18" s="89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s="7" customFormat="1" ht="9.9499999999999993" customHeight="1">
      <c r="A19" s="37" t="s">
        <v>89</v>
      </c>
      <c r="B19" s="38" t="s">
        <v>174</v>
      </c>
      <c r="C19" s="133" t="s">
        <v>189</v>
      </c>
      <c r="D19" s="52">
        <f t="shared" si="2"/>
        <v>153</v>
      </c>
      <c r="E19" s="52">
        <f>F19/2</f>
        <v>51</v>
      </c>
      <c r="F19" s="52">
        <f>J19+K19+L19+M19</f>
        <v>102</v>
      </c>
      <c r="G19" s="52"/>
      <c r="H19" s="52">
        <v>50</v>
      </c>
      <c r="I19" s="105"/>
      <c r="J19" s="50">
        <v>50</v>
      </c>
      <c r="K19" s="154">
        <v>52</v>
      </c>
      <c r="L19" s="50"/>
      <c r="M19" s="50"/>
      <c r="N19" s="100"/>
      <c r="O19" s="6"/>
      <c r="P19" s="6"/>
      <c r="Q19" s="89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s="7" customFormat="1" ht="9.9499999999999993" customHeight="1">
      <c r="A20" s="108" t="s">
        <v>97</v>
      </c>
      <c r="B20" s="123" t="s">
        <v>98</v>
      </c>
      <c r="C20" s="138" t="s">
        <v>225</v>
      </c>
      <c r="D20" s="106">
        <f>D21+D36</f>
        <v>2727</v>
      </c>
      <c r="E20" s="106">
        <f t="shared" ref="E20:M20" si="3">E36+E21</f>
        <v>789</v>
      </c>
      <c r="F20" s="106">
        <f t="shared" si="3"/>
        <v>1938</v>
      </c>
      <c r="G20" s="106" t="e">
        <f t="shared" si="3"/>
        <v>#REF!</v>
      </c>
      <c r="H20" s="106">
        <f t="shared" si="3"/>
        <v>689</v>
      </c>
      <c r="I20" s="106">
        <f t="shared" si="3"/>
        <v>40</v>
      </c>
      <c r="J20" s="106">
        <f t="shared" si="3"/>
        <v>402</v>
      </c>
      <c r="K20" s="106">
        <f t="shared" si="3"/>
        <v>596</v>
      </c>
      <c r="L20" s="106">
        <f t="shared" si="3"/>
        <v>588</v>
      </c>
      <c r="M20" s="106">
        <f t="shared" si="3"/>
        <v>352</v>
      </c>
      <c r="N20" s="97"/>
      <c r="O20" s="6"/>
      <c r="P20" s="6"/>
      <c r="Q20" s="89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s="7" customFormat="1" ht="9.9499999999999993" customHeight="1">
      <c r="A21" s="109" t="s">
        <v>99</v>
      </c>
      <c r="B21" s="110" t="s">
        <v>146</v>
      </c>
      <c r="C21" s="112" t="s">
        <v>190</v>
      </c>
      <c r="D21" s="107">
        <f t="shared" ref="D21:I21" si="4">SUM(D22:D35)</f>
        <v>984</v>
      </c>
      <c r="E21" s="107">
        <f t="shared" si="4"/>
        <v>328</v>
      </c>
      <c r="F21" s="107">
        <f t="shared" si="4"/>
        <v>656</v>
      </c>
      <c r="G21" s="107" t="e">
        <f t="shared" si="4"/>
        <v>#REF!</v>
      </c>
      <c r="H21" s="107">
        <f t="shared" si="4"/>
        <v>268</v>
      </c>
      <c r="I21" s="107">
        <f t="shared" si="4"/>
        <v>0</v>
      </c>
      <c r="J21" s="107">
        <f>SUM(J22:J35)</f>
        <v>288</v>
      </c>
      <c r="K21" s="107">
        <f>SUM(K22:K35)</f>
        <v>272</v>
      </c>
      <c r="L21" s="107">
        <f>SUM(L22:L35)</f>
        <v>48</v>
      </c>
      <c r="M21" s="107">
        <f>SUM(M22:M35)</f>
        <v>48</v>
      </c>
      <c r="N21" s="97"/>
      <c r="O21" s="6"/>
      <c r="P21" s="6"/>
      <c r="Q21" s="8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s="7" customFormat="1">
      <c r="A22" s="37" t="s">
        <v>100</v>
      </c>
      <c r="B22" s="38" t="s">
        <v>119</v>
      </c>
      <c r="C22" s="133" t="s">
        <v>191</v>
      </c>
      <c r="D22" s="52">
        <f t="shared" ref="D22:D35" si="5">E22+F22</f>
        <v>105</v>
      </c>
      <c r="E22" s="52">
        <f>F22/2</f>
        <v>35</v>
      </c>
      <c r="F22" s="53">
        <v>70</v>
      </c>
      <c r="G22" s="55" t="e">
        <f>#REF!-#REF!</f>
        <v>#REF!</v>
      </c>
      <c r="H22" s="54">
        <v>40</v>
      </c>
      <c r="I22" s="39"/>
      <c r="J22" s="50">
        <v>40</v>
      </c>
      <c r="K22" s="50">
        <v>30</v>
      </c>
      <c r="L22" s="50"/>
      <c r="M22" s="50"/>
      <c r="N22" s="100"/>
      <c r="O22" s="5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s="9" customFormat="1" ht="9.9499999999999993" customHeight="1">
      <c r="A23" s="169" t="s">
        <v>101</v>
      </c>
      <c r="B23" s="38" t="s">
        <v>114</v>
      </c>
      <c r="C23" s="133" t="s">
        <v>143</v>
      </c>
      <c r="D23" s="52">
        <f t="shared" si="5"/>
        <v>54</v>
      </c>
      <c r="E23" s="52">
        <f t="shared" ref="E23:E35" si="6">F23/2</f>
        <v>18</v>
      </c>
      <c r="F23" s="53">
        <f t="shared" ref="F23:F33" si="7">J23+K23+L23+M23</f>
        <v>36</v>
      </c>
      <c r="G23" s="55" t="e">
        <f>#REF!-#REF!</f>
        <v>#REF!</v>
      </c>
      <c r="H23" s="54">
        <v>18</v>
      </c>
      <c r="I23" s="39"/>
      <c r="J23" s="50">
        <v>36</v>
      </c>
      <c r="K23" s="50"/>
      <c r="L23" s="50"/>
      <c r="M23" s="50"/>
      <c r="N23" s="100"/>
      <c r="O23" s="5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s="7" customFormat="1" ht="9.9499999999999993" customHeight="1">
      <c r="A24" s="37" t="s">
        <v>102</v>
      </c>
      <c r="B24" s="38" t="s">
        <v>74</v>
      </c>
      <c r="C24" s="133" t="s">
        <v>143</v>
      </c>
      <c r="D24" s="52">
        <f t="shared" si="5"/>
        <v>54</v>
      </c>
      <c r="E24" s="52">
        <f t="shared" si="6"/>
        <v>18</v>
      </c>
      <c r="F24" s="53">
        <f t="shared" si="7"/>
        <v>36</v>
      </c>
      <c r="G24" s="55" t="e">
        <f>#REF!-#REF!</f>
        <v>#REF!</v>
      </c>
      <c r="H24" s="54">
        <v>12</v>
      </c>
      <c r="I24" s="39"/>
      <c r="J24" s="50">
        <v>36</v>
      </c>
      <c r="K24" s="50"/>
      <c r="L24" s="50"/>
      <c r="M24" s="50"/>
      <c r="N24" s="100"/>
      <c r="O24" s="5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s="7" customFormat="1">
      <c r="A25" s="37" t="s">
        <v>103</v>
      </c>
      <c r="B25" s="38" t="s">
        <v>115</v>
      </c>
      <c r="C25" s="176" t="s">
        <v>143</v>
      </c>
      <c r="D25" s="52">
        <f t="shared" si="5"/>
        <v>54</v>
      </c>
      <c r="E25" s="52">
        <f t="shared" si="6"/>
        <v>18</v>
      </c>
      <c r="F25" s="53">
        <v>36</v>
      </c>
      <c r="G25" s="55" t="e">
        <f>#REF!-#REF!</f>
        <v>#REF!</v>
      </c>
      <c r="H25" s="54">
        <v>16</v>
      </c>
      <c r="I25" s="39"/>
      <c r="J25" s="50">
        <v>36</v>
      </c>
      <c r="K25" s="50"/>
      <c r="L25" s="50"/>
      <c r="M25" s="50"/>
      <c r="N25" s="100"/>
      <c r="O25" s="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s="6" customFormat="1" ht="9.9499999999999993" customHeight="1">
      <c r="A26" s="37" t="s">
        <v>104</v>
      </c>
      <c r="B26" s="38" t="s">
        <v>120</v>
      </c>
      <c r="C26" s="176" t="s">
        <v>228</v>
      </c>
      <c r="D26" s="52">
        <f t="shared" si="5"/>
        <v>72</v>
      </c>
      <c r="E26" s="52">
        <f t="shared" si="6"/>
        <v>24</v>
      </c>
      <c r="F26" s="53">
        <v>48</v>
      </c>
      <c r="G26" s="55" t="e">
        <f>#REF!-#REF!</f>
        <v>#REF!</v>
      </c>
      <c r="H26" s="54">
        <v>18</v>
      </c>
      <c r="I26" s="35"/>
      <c r="J26" s="50"/>
      <c r="K26" s="50">
        <v>48</v>
      </c>
      <c r="L26" s="50"/>
      <c r="M26" s="50"/>
      <c r="N26" s="100"/>
      <c r="O26" s="56"/>
    </row>
    <row r="27" spans="1:120" s="6" customFormat="1" ht="9.9499999999999993" customHeight="1">
      <c r="A27" s="37" t="s">
        <v>105</v>
      </c>
      <c r="B27" s="38" t="s">
        <v>116</v>
      </c>
      <c r="C27" s="133" t="s">
        <v>188</v>
      </c>
      <c r="D27" s="52">
        <f t="shared" si="5"/>
        <v>102</v>
      </c>
      <c r="E27" s="52">
        <f t="shared" si="6"/>
        <v>34</v>
      </c>
      <c r="F27" s="53">
        <f t="shared" si="7"/>
        <v>68</v>
      </c>
      <c r="G27" s="55" t="e">
        <f>#REF!-#REF!</f>
        <v>#REF!</v>
      </c>
      <c r="H27" s="54">
        <v>34</v>
      </c>
      <c r="I27" s="35"/>
      <c r="J27" s="50"/>
      <c r="K27" s="50">
        <v>68</v>
      </c>
      <c r="L27" s="50"/>
      <c r="M27" s="50"/>
      <c r="N27" s="100"/>
      <c r="O27" s="56"/>
    </row>
    <row r="28" spans="1:120" s="6" customFormat="1" ht="9.9499999999999993" customHeight="1">
      <c r="A28" s="37" t="s">
        <v>106</v>
      </c>
      <c r="B28" s="38" t="s">
        <v>193</v>
      </c>
      <c r="C28" s="133" t="s">
        <v>188</v>
      </c>
      <c r="D28" s="52">
        <f t="shared" ref="D28" si="8">E28+F28</f>
        <v>102</v>
      </c>
      <c r="E28" s="52">
        <f t="shared" si="6"/>
        <v>34</v>
      </c>
      <c r="F28" s="53">
        <f t="shared" ref="F28" si="9">J28+K28+L28+M28</f>
        <v>68</v>
      </c>
      <c r="G28" s="55" t="e">
        <f>#REF!-#REF!</f>
        <v>#REF!</v>
      </c>
      <c r="H28" s="54">
        <v>36</v>
      </c>
      <c r="I28" s="35"/>
      <c r="J28" s="50">
        <v>68</v>
      </c>
      <c r="K28" s="50"/>
      <c r="L28" s="50"/>
      <c r="M28" s="50"/>
      <c r="N28" s="100"/>
      <c r="O28" s="56"/>
    </row>
    <row r="29" spans="1:120" s="6" customFormat="1" ht="9.9499999999999993" customHeight="1">
      <c r="A29" s="37" t="s">
        <v>107</v>
      </c>
      <c r="B29" s="38" t="s">
        <v>117</v>
      </c>
      <c r="C29" s="274" t="s">
        <v>228</v>
      </c>
      <c r="D29" s="52">
        <f t="shared" si="5"/>
        <v>81</v>
      </c>
      <c r="E29" s="52">
        <f t="shared" si="6"/>
        <v>27</v>
      </c>
      <c r="F29" s="53">
        <f t="shared" si="7"/>
        <v>54</v>
      </c>
      <c r="G29" s="55" t="e">
        <f>#REF!-#REF!</f>
        <v>#REF!</v>
      </c>
      <c r="H29" s="54">
        <v>24</v>
      </c>
      <c r="I29" s="35"/>
      <c r="J29" s="50"/>
      <c r="K29" s="50">
        <v>54</v>
      </c>
      <c r="L29" s="50"/>
      <c r="M29" s="50"/>
      <c r="N29" s="100"/>
      <c r="O29" s="56"/>
    </row>
    <row r="30" spans="1:120" s="6" customFormat="1" ht="9.9499999999999993" hidden="1" customHeight="1">
      <c r="A30" s="37"/>
      <c r="B30" s="38"/>
      <c r="C30" s="275"/>
      <c r="D30" s="52"/>
      <c r="E30" s="52"/>
      <c r="F30" s="53"/>
      <c r="G30" s="55"/>
      <c r="H30" s="54"/>
      <c r="I30" s="35"/>
      <c r="J30" s="50"/>
      <c r="K30" s="50"/>
      <c r="L30" s="50"/>
      <c r="M30" s="50"/>
      <c r="N30" s="100"/>
      <c r="O30" s="56"/>
    </row>
    <row r="31" spans="1:120" s="6" customFormat="1" ht="9.9499999999999993" customHeight="1">
      <c r="A31" s="37" t="s">
        <v>108</v>
      </c>
      <c r="B31" s="38" t="s">
        <v>118</v>
      </c>
      <c r="C31" s="276"/>
      <c r="D31" s="52">
        <f t="shared" si="5"/>
        <v>54</v>
      </c>
      <c r="E31" s="52">
        <f t="shared" si="6"/>
        <v>18</v>
      </c>
      <c r="F31" s="53">
        <v>36</v>
      </c>
      <c r="G31" s="55"/>
      <c r="H31" s="54">
        <v>10</v>
      </c>
      <c r="I31" s="35"/>
      <c r="J31" s="50"/>
      <c r="K31" s="50">
        <v>36</v>
      </c>
      <c r="L31" s="50"/>
      <c r="M31" s="50"/>
      <c r="N31" s="100"/>
      <c r="O31" s="56"/>
    </row>
    <row r="32" spans="1:120" s="6" customFormat="1" ht="9.9499999999999993" customHeight="1">
      <c r="A32" s="37" t="s">
        <v>121</v>
      </c>
      <c r="B32" s="153" t="s">
        <v>194</v>
      </c>
      <c r="C32" s="133" t="s">
        <v>189</v>
      </c>
      <c r="D32" s="52">
        <f t="shared" ref="D32" si="10">E32+F32</f>
        <v>144</v>
      </c>
      <c r="E32" s="52">
        <f t="shared" si="6"/>
        <v>48</v>
      </c>
      <c r="F32" s="53">
        <f t="shared" ref="F32" si="11">J32+K32+L32+M32</f>
        <v>96</v>
      </c>
      <c r="G32" s="55" t="e">
        <f>#REF!-#REF!</f>
        <v>#REF!</v>
      </c>
      <c r="H32" s="52">
        <v>32</v>
      </c>
      <c r="I32" s="35"/>
      <c r="J32" s="50"/>
      <c r="K32" s="50"/>
      <c r="L32" s="50">
        <v>48</v>
      </c>
      <c r="M32" s="50">
        <v>48</v>
      </c>
      <c r="N32" s="100"/>
      <c r="O32" s="56"/>
    </row>
    <row r="33" spans="1:19" s="6" customFormat="1" ht="9.9499999999999993" customHeight="1">
      <c r="A33" s="37" t="s">
        <v>147</v>
      </c>
      <c r="B33" s="38" t="s">
        <v>90</v>
      </c>
      <c r="C33" s="133" t="s">
        <v>143</v>
      </c>
      <c r="D33" s="52">
        <f t="shared" si="5"/>
        <v>108</v>
      </c>
      <c r="E33" s="52">
        <f t="shared" si="6"/>
        <v>36</v>
      </c>
      <c r="F33" s="53">
        <f t="shared" si="7"/>
        <v>72</v>
      </c>
      <c r="G33" s="55" t="e">
        <f>#REF!-#REF!</f>
        <v>#REF!</v>
      </c>
      <c r="H33" s="52">
        <v>20</v>
      </c>
      <c r="I33" s="35"/>
      <c r="J33" s="50">
        <v>72</v>
      </c>
      <c r="K33" s="50"/>
      <c r="L33" s="50"/>
      <c r="M33" s="50"/>
      <c r="N33" s="100"/>
      <c r="O33" s="56"/>
      <c r="P33" s="49"/>
    </row>
    <row r="34" spans="1:19" s="6" customFormat="1" ht="9.9499999999999993" hidden="1" customHeight="1">
      <c r="A34" s="37"/>
      <c r="B34" s="153"/>
      <c r="C34" s="133"/>
      <c r="D34" s="52"/>
      <c r="E34" s="52"/>
      <c r="F34" s="53"/>
      <c r="G34" s="55"/>
      <c r="H34" s="52"/>
      <c r="I34" s="35"/>
      <c r="J34" s="50"/>
      <c r="K34" s="50"/>
      <c r="L34" s="50"/>
      <c r="M34" s="50"/>
      <c r="N34" s="100"/>
      <c r="O34" s="56"/>
      <c r="P34" s="49"/>
      <c r="R34" s="57"/>
    </row>
    <row r="35" spans="1:19" s="6" customFormat="1" ht="9.9499999999999993" customHeight="1">
      <c r="A35" s="37" t="s">
        <v>148</v>
      </c>
      <c r="B35" s="157" t="s">
        <v>215</v>
      </c>
      <c r="C35" s="133" t="s">
        <v>221</v>
      </c>
      <c r="D35" s="52">
        <f t="shared" si="5"/>
        <v>54</v>
      </c>
      <c r="E35" s="52">
        <f t="shared" si="6"/>
        <v>18</v>
      </c>
      <c r="F35" s="53">
        <v>36</v>
      </c>
      <c r="G35" s="55" t="e">
        <f>#REF!-#REF!</f>
        <v>#REF!</v>
      </c>
      <c r="H35" s="52">
        <v>8</v>
      </c>
      <c r="I35" s="35"/>
      <c r="J35" s="50"/>
      <c r="K35" s="50">
        <v>36</v>
      </c>
      <c r="L35" s="50"/>
      <c r="M35" s="50"/>
      <c r="N35" s="100"/>
      <c r="O35" s="56"/>
      <c r="P35" s="49"/>
    </row>
    <row r="36" spans="1:19" s="6" customFormat="1" ht="9.9499999999999993" customHeight="1">
      <c r="A36" s="109" t="s">
        <v>109</v>
      </c>
      <c r="B36" s="110" t="s">
        <v>110</v>
      </c>
      <c r="C36" s="112" t="s">
        <v>224</v>
      </c>
      <c r="D36" s="113">
        <f>D37+D42+D48+D53+D60</f>
        <v>1743</v>
      </c>
      <c r="E36" s="113">
        <f>E37+E42+E48+E53+E60</f>
        <v>461</v>
      </c>
      <c r="F36" s="113">
        <f>F37+F42+F48+F53+F60</f>
        <v>1282</v>
      </c>
      <c r="G36" s="107" t="e">
        <f>#REF!-#REF!</f>
        <v>#REF!</v>
      </c>
      <c r="H36" s="113">
        <f>H37+H42+H48+H53+H60</f>
        <v>421</v>
      </c>
      <c r="I36" s="113">
        <f>I37+I42+I48+I53+I60</f>
        <v>40</v>
      </c>
      <c r="J36" s="107">
        <f>J37+J42+J48+J53+J60</f>
        <v>114</v>
      </c>
      <c r="K36" s="107">
        <f t="shared" ref="K36:M36" si="12">K37+K42+K48+K53+K60</f>
        <v>324</v>
      </c>
      <c r="L36" s="107">
        <f t="shared" si="12"/>
        <v>540</v>
      </c>
      <c r="M36" s="107">
        <f t="shared" si="12"/>
        <v>304</v>
      </c>
      <c r="N36" s="97"/>
      <c r="O36" s="58"/>
      <c r="Q36" s="89"/>
      <c r="R36" s="90"/>
      <c r="S36" s="90"/>
    </row>
    <row r="37" spans="1:19" s="6" customFormat="1" ht="33.75">
      <c r="A37" s="129" t="s">
        <v>111</v>
      </c>
      <c r="B37" s="130" t="s">
        <v>195</v>
      </c>
      <c r="C37" s="158" t="s">
        <v>192</v>
      </c>
      <c r="D37" s="131">
        <f t="shared" ref="D37:I37" si="13">SUM(D38:D41)</f>
        <v>378</v>
      </c>
      <c r="E37" s="131">
        <f t="shared" si="13"/>
        <v>102</v>
      </c>
      <c r="F37" s="131">
        <f t="shared" si="13"/>
        <v>276</v>
      </c>
      <c r="G37" s="131" t="e">
        <f t="shared" si="13"/>
        <v>#REF!</v>
      </c>
      <c r="H37" s="131">
        <f t="shared" si="13"/>
        <v>109</v>
      </c>
      <c r="I37" s="131">
        <f t="shared" si="13"/>
        <v>20</v>
      </c>
      <c r="J37" s="170">
        <f>J38+J39+J40+J41</f>
        <v>114</v>
      </c>
      <c r="K37" s="170">
        <f t="shared" ref="K37:M37" si="14">K38+K39+K40+K41</f>
        <v>162</v>
      </c>
      <c r="L37" s="170">
        <f t="shared" si="14"/>
        <v>0</v>
      </c>
      <c r="M37" s="170">
        <f t="shared" si="14"/>
        <v>0</v>
      </c>
      <c r="N37" s="100"/>
      <c r="O37" s="56"/>
    </row>
    <row r="38" spans="1:19" s="6" customFormat="1" ht="9.9499999999999993" customHeight="1">
      <c r="A38" s="37" t="s">
        <v>149</v>
      </c>
      <c r="B38" s="38" t="s">
        <v>196</v>
      </c>
      <c r="C38" s="133" t="s">
        <v>217</v>
      </c>
      <c r="D38" s="52">
        <f t="shared" ref="D38:D59" si="15">E38+F38</f>
        <v>171</v>
      </c>
      <c r="E38" s="52">
        <f>F38/2</f>
        <v>57</v>
      </c>
      <c r="F38" s="53">
        <v>114</v>
      </c>
      <c r="G38" s="55" t="e">
        <f>#REF!-#REF!</f>
        <v>#REF!</v>
      </c>
      <c r="H38" s="54">
        <v>64</v>
      </c>
      <c r="I38" s="59"/>
      <c r="J38" s="50">
        <v>72</v>
      </c>
      <c r="K38" s="154">
        <v>42</v>
      </c>
      <c r="L38" s="50"/>
      <c r="M38" s="50"/>
      <c r="N38" s="100"/>
      <c r="O38" s="60"/>
      <c r="P38" s="61"/>
    </row>
    <row r="39" spans="1:19" s="6" customFormat="1" ht="9.9499999999999993" customHeight="1">
      <c r="A39" s="37" t="s">
        <v>197</v>
      </c>
      <c r="B39" s="38" t="s">
        <v>198</v>
      </c>
      <c r="C39" s="133" t="s">
        <v>217</v>
      </c>
      <c r="D39" s="52">
        <f t="shared" si="15"/>
        <v>135</v>
      </c>
      <c r="E39" s="52">
        <f>F39/2</f>
        <v>45</v>
      </c>
      <c r="F39" s="52">
        <v>90</v>
      </c>
      <c r="G39" s="55"/>
      <c r="H39" s="54">
        <v>45</v>
      </c>
      <c r="I39" s="40">
        <v>20</v>
      </c>
      <c r="J39" s="50">
        <v>42</v>
      </c>
      <c r="K39" s="50">
        <v>48</v>
      </c>
      <c r="L39" s="50"/>
      <c r="M39" s="50"/>
      <c r="N39" s="100"/>
      <c r="O39" s="60"/>
      <c r="P39" s="61"/>
      <c r="S39" s="6" t="s">
        <v>213</v>
      </c>
    </row>
    <row r="40" spans="1:19" s="6" customFormat="1" ht="9.9499999999999993" customHeight="1">
      <c r="A40" s="7" t="s">
        <v>199</v>
      </c>
      <c r="B40" s="7" t="s">
        <v>123</v>
      </c>
      <c r="C40" s="171" t="s">
        <v>143</v>
      </c>
      <c r="D40" s="52">
        <f t="shared" si="15"/>
        <v>36</v>
      </c>
      <c r="E40" s="7"/>
      <c r="F40" s="159">
        <v>36</v>
      </c>
      <c r="G40" s="7"/>
      <c r="H40" s="7"/>
      <c r="I40" s="7"/>
      <c r="J40" s="7"/>
      <c r="K40" s="159">
        <v>36</v>
      </c>
      <c r="L40" s="50"/>
      <c r="M40" s="50"/>
      <c r="N40" s="100"/>
      <c r="O40" s="60"/>
      <c r="P40" s="61"/>
    </row>
    <row r="41" spans="1:19" s="6" customFormat="1" ht="9.9499999999999993" customHeight="1">
      <c r="A41" s="37" t="s">
        <v>70</v>
      </c>
      <c r="B41" s="38" t="s">
        <v>150</v>
      </c>
      <c r="C41" s="133" t="s">
        <v>143</v>
      </c>
      <c r="D41" s="52">
        <f t="shared" si="15"/>
        <v>36</v>
      </c>
      <c r="E41" s="52"/>
      <c r="F41" s="52">
        <v>36</v>
      </c>
      <c r="G41" s="55" t="e">
        <f>#REF!-#REF!</f>
        <v>#REF!</v>
      </c>
      <c r="H41" s="54"/>
      <c r="I41" s="40"/>
      <c r="J41" s="50"/>
      <c r="K41" s="50">
        <v>36</v>
      </c>
      <c r="L41" s="50"/>
      <c r="M41" s="50"/>
      <c r="N41" s="100"/>
      <c r="O41" s="56"/>
    </row>
    <row r="42" spans="1:19" s="6" customFormat="1" ht="22.5">
      <c r="A42" s="129" t="s">
        <v>112</v>
      </c>
      <c r="B42" s="130" t="s">
        <v>200</v>
      </c>
      <c r="C42" s="158" t="s">
        <v>192</v>
      </c>
      <c r="D42" s="131">
        <f t="shared" ref="D42:I42" si="16">SUM(D43:D47)</f>
        <v>447</v>
      </c>
      <c r="E42" s="131">
        <f t="shared" si="16"/>
        <v>113</v>
      </c>
      <c r="F42" s="131">
        <f t="shared" si="16"/>
        <v>334</v>
      </c>
      <c r="G42" s="131" t="e">
        <f t="shared" si="16"/>
        <v>#REF!</v>
      </c>
      <c r="H42" s="131">
        <f t="shared" si="16"/>
        <v>114</v>
      </c>
      <c r="I42" s="131">
        <f t="shared" si="16"/>
        <v>20</v>
      </c>
      <c r="J42" s="170">
        <f>J43+J44+J45+J46+J47</f>
        <v>0</v>
      </c>
      <c r="K42" s="170">
        <f t="shared" ref="K42:M42" si="17">K43+K44+K45+K46+K47</f>
        <v>84</v>
      </c>
      <c r="L42" s="170">
        <f t="shared" si="17"/>
        <v>250</v>
      </c>
      <c r="M42" s="170">
        <f t="shared" si="17"/>
        <v>0</v>
      </c>
      <c r="N42" s="100"/>
      <c r="O42" s="62"/>
    </row>
    <row r="43" spans="1:19" s="6" customFormat="1" ht="22.5">
      <c r="A43" s="37" t="s">
        <v>151</v>
      </c>
      <c r="B43" s="38" t="s">
        <v>201</v>
      </c>
      <c r="C43" s="133" t="s">
        <v>188</v>
      </c>
      <c r="D43" s="52">
        <f t="shared" si="15"/>
        <v>126</v>
      </c>
      <c r="E43" s="52">
        <f>F43/2</f>
        <v>42</v>
      </c>
      <c r="F43" s="53">
        <f>J43+K43+L43+M43</f>
        <v>84</v>
      </c>
      <c r="G43" s="55" t="e">
        <f>#REF!-#REF!</f>
        <v>#REF!</v>
      </c>
      <c r="H43" s="54">
        <v>42</v>
      </c>
      <c r="I43" s="40"/>
      <c r="J43" s="50"/>
      <c r="K43" s="50">
        <v>84</v>
      </c>
      <c r="L43" s="50"/>
      <c r="M43" s="50"/>
      <c r="N43" s="100"/>
      <c r="O43" s="56"/>
    </row>
    <row r="44" spans="1:19" s="6" customFormat="1" ht="22.5">
      <c r="A44" s="37" t="s">
        <v>152</v>
      </c>
      <c r="B44" s="38" t="s">
        <v>202</v>
      </c>
      <c r="C44" s="273" t="s">
        <v>188</v>
      </c>
      <c r="D44" s="52">
        <f t="shared" si="15"/>
        <v>90</v>
      </c>
      <c r="E44" s="52">
        <f t="shared" ref="E44:E45" si="18">F44/2</f>
        <v>30</v>
      </c>
      <c r="F44" s="53">
        <f>J44+K44+L44+M44</f>
        <v>60</v>
      </c>
      <c r="G44" s="55" t="e">
        <f>#REF!-#REF!</f>
        <v>#REF!</v>
      </c>
      <c r="H44" s="54">
        <v>30</v>
      </c>
      <c r="I44" s="40">
        <v>20</v>
      </c>
      <c r="J44" s="50"/>
      <c r="K44" s="50"/>
      <c r="L44" s="50">
        <v>60</v>
      </c>
      <c r="M44" s="101"/>
      <c r="N44" s="102"/>
      <c r="O44" s="56"/>
    </row>
    <row r="45" spans="1:19" s="6" customFormat="1" ht="22.5">
      <c r="A45" s="37" t="s">
        <v>203</v>
      </c>
      <c r="B45" s="38" t="s">
        <v>204</v>
      </c>
      <c r="C45" s="273"/>
      <c r="D45" s="52">
        <f t="shared" si="15"/>
        <v>123</v>
      </c>
      <c r="E45" s="52">
        <f t="shared" si="18"/>
        <v>41</v>
      </c>
      <c r="F45" s="53">
        <v>82</v>
      </c>
      <c r="G45" s="55"/>
      <c r="H45" s="54">
        <v>42</v>
      </c>
      <c r="I45" s="172"/>
      <c r="J45" s="154"/>
      <c r="K45" s="154"/>
      <c r="L45" s="154">
        <v>82</v>
      </c>
      <c r="M45" s="155"/>
      <c r="N45" s="156"/>
      <c r="O45" s="56"/>
    </row>
    <row r="46" spans="1:19" s="6" customFormat="1">
      <c r="A46" s="37" t="s">
        <v>205</v>
      </c>
      <c r="B46" s="38" t="s">
        <v>123</v>
      </c>
      <c r="C46" s="133" t="s">
        <v>143</v>
      </c>
      <c r="D46" s="52">
        <f t="shared" si="15"/>
        <v>36</v>
      </c>
      <c r="E46" s="52"/>
      <c r="F46" s="53">
        <v>36</v>
      </c>
      <c r="G46" s="55"/>
      <c r="H46" s="54"/>
      <c r="I46" s="40"/>
      <c r="J46" s="50"/>
      <c r="K46" s="50"/>
      <c r="L46" s="50">
        <v>36</v>
      </c>
      <c r="M46" s="101"/>
      <c r="N46" s="102"/>
      <c r="O46" s="56"/>
    </row>
    <row r="47" spans="1:19" s="6" customFormat="1" ht="9.9499999999999993" customHeight="1">
      <c r="A47" s="37" t="s">
        <v>71</v>
      </c>
      <c r="B47" s="153" t="s">
        <v>150</v>
      </c>
      <c r="C47" s="133" t="s">
        <v>143</v>
      </c>
      <c r="D47" s="52">
        <f t="shared" si="15"/>
        <v>72</v>
      </c>
      <c r="E47" s="52"/>
      <c r="F47" s="52">
        <v>72</v>
      </c>
      <c r="G47" s="55" t="e">
        <f>#REF!-#REF!</f>
        <v>#REF!</v>
      </c>
      <c r="H47" s="54"/>
      <c r="I47" s="40"/>
      <c r="J47" s="50"/>
      <c r="K47" s="50"/>
      <c r="L47" s="50">
        <v>72</v>
      </c>
      <c r="M47" s="50"/>
      <c r="N47" s="100"/>
      <c r="O47" s="62"/>
    </row>
    <row r="48" spans="1:19" s="6" customFormat="1" ht="22.5">
      <c r="A48" s="132" t="s">
        <v>113</v>
      </c>
      <c r="B48" s="130" t="s">
        <v>206</v>
      </c>
      <c r="C48" s="158" t="s">
        <v>192</v>
      </c>
      <c r="D48" s="131">
        <f t="shared" ref="D48:I48" si="19">SUM(D49:D52)</f>
        <v>384</v>
      </c>
      <c r="E48" s="131">
        <f t="shared" si="19"/>
        <v>104</v>
      </c>
      <c r="F48" s="131">
        <f t="shared" si="19"/>
        <v>280</v>
      </c>
      <c r="G48" s="131">
        <f t="shared" si="19"/>
        <v>0</v>
      </c>
      <c r="H48" s="131">
        <f t="shared" si="19"/>
        <v>66</v>
      </c>
      <c r="I48" s="131">
        <f t="shared" si="19"/>
        <v>0</v>
      </c>
      <c r="J48" s="170">
        <f>J49+J50+J51+J52</f>
        <v>0</v>
      </c>
      <c r="K48" s="170">
        <f t="shared" ref="K48:M48" si="20">K49+K50+K51+K52</f>
        <v>38</v>
      </c>
      <c r="L48" s="170">
        <f t="shared" si="20"/>
        <v>104</v>
      </c>
      <c r="M48" s="170">
        <f t="shared" si="20"/>
        <v>138</v>
      </c>
      <c r="N48" s="100"/>
      <c r="O48" s="51"/>
    </row>
    <row r="49" spans="1:15" s="6" customFormat="1" ht="12.75" customHeight="1">
      <c r="A49" s="37" t="s">
        <v>153</v>
      </c>
      <c r="B49" s="38" t="s">
        <v>207</v>
      </c>
      <c r="C49" s="273" t="s">
        <v>218</v>
      </c>
      <c r="D49" s="52">
        <f t="shared" si="15"/>
        <v>204</v>
      </c>
      <c r="E49" s="52">
        <f>F49/2</f>
        <v>68</v>
      </c>
      <c r="F49" s="52">
        <f>J49+K49+L49+M49</f>
        <v>136</v>
      </c>
      <c r="G49" s="55"/>
      <c r="H49" s="54">
        <v>36</v>
      </c>
      <c r="I49" s="40"/>
      <c r="J49" s="50"/>
      <c r="K49" s="50">
        <v>38</v>
      </c>
      <c r="L49" s="50">
        <v>68</v>
      </c>
      <c r="M49" s="154">
        <v>30</v>
      </c>
      <c r="N49" s="100"/>
      <c r="O49" s="56"/>
    </row>
    <row r="50" spans="1:15" s="6" customFormat="1" ht="12.75" customHeight="1">
      <c r="A50" s="37" t="s">
        <v>208</v>
      </c>
      <c r="B50" s="38" t="s">
        <v>209</v>
      </c>
      <c r="C50" s="273"/>
      <c r="D50" s="52">
        <f t="shared" si="15"/>
        <v>108</v>
      </c>
      <c r="E50" s="52">
        <f>F50/2</f>
        <v>36</v>
      </c>
      <c r="F50" s="52">
        <v>72</v>
      </c>
      <c r="G50" s="55"/>
      <c r="H50" s="54">
        <v>30</v>
      </c>
      <c r="I50" s="40"/>
      <c r="J50" s="50"/>
      <c r="K50" s="50"/>
      <c r="L50" s="50"/>
      <c r="M50" s="50">
        <v>72</v>
      </c>
      <c r="N50" s="100"/>
      <c r="O50" s="56"/>
    </row>
    <row r="51" spans="1:15" s="6" customFormat="1">
      <c r="A51" s="37" t="s">
        <v>210</v>
      </c>
      <c r="B51" s="38" t="s">
        <v>123</v>
      </c>
      <c r="C51" s="133" t="s">
        <v>143</v>
      </c>
      <c r="D51" s="52">
        <f t="shared" si="15"/>
        <v>36</v>
      </c>
      <c r="E51" s="52"/>
      <c r="F51" s="52">
        <v>36</v>
      </c>
      <c r="G51" s="55"/>
      <c r="H51" s="54"/>
      <c r="I51" s="40"/>
      <c r="J51" s="50"/>
      <c r="K51" s="50"/>
      <c r="L51" s="50">
        <v>36</v>
      </c>
      <c r="M51" s="50"/>
      <c r="N51" s="100"/>
      <c r="O51" s="56"/>
    </row>
    <row r="52" spans="1:15" s="6" customFormat="1">
      <c r="A52" s="37" t="s">
        <v>91</v>
      </c>
      <c r="B52" s="153" t="s">
        <v>150</v>
      </c>
      <c r="C52" s="133" t="s">
        <v>143</v>
      </c>
      <c r="D52" s="52">
        <f t="shared" si="15"/>
        <v>36</v>
      </c>
      <c r="E52" s="52"/>
      <c r="F52" s="53">
        <f>J52+K52+L52+M52</f>
        <v>36</v>
      </c>
      <c r="G52" s="55"/>
      <c r="H52" s="54"/>
      <c r="I52" s="40"/>
      <c r="J52" s="50"/>
      <c r="K52" s="50"/>
      <c r="L52" s="50"/>
      <c r="M52" s="50">
        <v>36</v>
      </c>
      <c r="N52" s="100"/>
      <c r="O52" s="63"/>
    </row>
    <row r="53" spans="1:15" s="6" customFormat="1" ht="22.5">
      <c r="A53" s="132" t="s">
        <v>122</v>
      </c>
      <c r="B53" s="130" t="s">
        <v>211</v>
      </c>
      <c r="C53" s="158" t="s">
        <v>192</v>
      </c>
      <c r="D53" s="131">
        <f t="shared" ref="D53:I53" si="21">SUM(D54:D59)</f>
        <v>534</v>
      </c>
      <c r="E53" s="131">
        <f t="shared" si="21"/>
        <v>142</v>
      </c>
      <c r="F53" s="131">
        <f t="shared" si="21"/>
        <v>392</v>
      </c>
      <c r="G53" s="131" t="e">
        <f t="shared" si="21"/>
        <v>#REF!</v>
      </c>
      <c r="H53" s="131">
        <f t="shared" si="21"/>
        <v>132</v>
      </c>
      <c r="I53" s="131">
        <f t="shared" si="21"/>
        <v>0</v>
      </c>
      <c r="J53" s="170">
        <f>J54+J55+J56+J57+J58+J59</f>
        <v>0</v>
      </c>
      <c r="K53" s="170">
        <f t="shared" ref="K53:L53" si="22">K54+K55+K56+K57+K58+K59</f>
        <v>40</v>
      </c>
      <c r="L53" s="170">
        <f t="shared" si="22"/>
        <v>186</v>
      </c>
      <c r="M53" s="170">
        <f>M54+M55+M56+M57+M58+M59</f>
        <v>166</v>
      </c>
      <c r="N53" s="100"/>
      <c r="O53" s="63"/>
    </row>
    <row r="54" spans="1:15" s="6" customFormat="1" ht="22.5">
      <c r="A54" s="37" t="s">
        <v>165</v>
      </c>
      <c r="B54" s="153" t="s">
        <v>212</v>
      </c>
      <c r="C54" s="133" t="s">
        <v>217</v>
      </c>
      <c r="D54" s="52">
        <f t="shared" si="15"/>
        <v>126</v>
      </c>
      <c r="E54" s="52">
        <f>F54/2</f>
        <v>42</v>
      </c>
      <c r="F54" s="53">
        <f t="shared" ref="F54:F58" si="23">J54+K54+L54+M54</f>
        <v>84</v>
      </c>
      <c r="G54" s="55" t="e">
        <f>#REF!-#REF!</f>
        <v>#REF!</v>
      </c>
      <c r="H54" s="54">
        <v>22</v>
      </c>
      <c r="I54" s="135"/>
      <c r="J54" s="50"/>
      <c r="K54" s="50">
        <v>40</v>
      </c>
      <c r="L54" s="50">
        <v>44</v>
      </c>
      <c r="M54" s="50"/>
      <c r="N54" s="100"/>
      <c r="O54" s="63"/>
    </row>
    <row r="55" spans="1:15" s="6" customFormat="1">
      <c r="A55" s="37" t="s">
        <v>166</v>
      </c>
      <c r="B55" s="38" t="s">
        <v>214</v>
      </c>
      <c r="C55" s="133" t="s">
        <v>188</v>
      </c>
      <c r="D55" s="52">
        <f t="shared" si="15"/>
        <v>159</v>
      </c>
      <c r="E55" s="52">
        <f t="shared" ref="E55:E56" si="24">F55/2</f>
        <v>53</v>
      </c>
      <c r="F55" s="53">
        <v>106</v>
      </c>
      <c r="G55" s="55" t="e">
        <f>#REF!-#REF!</f>
        <v>#REF!</v>
      </c>
      <c r="H55" s="54">
        <v>50</v>
      </c>
      <c r="I55" s="135"/>
      <c r="J55" s="50"/>
      <c r="K55" s="50"/>
      <c r="L55" s="50">
        <v>106</v>
      </c>
      <c r="M55" s="50"/>
      <c r="N55" s="100"/>
      <c r="O55" s="63"/>
    </row>
    <row r="56" spans="1:15" s="6" customFormat="1">
      <c r="A56" s="37" t="s">
        <v>167</v>
      </c>
      <c r="B56" s="38" t="s">
        <v>216</v>
      </c>
      <c r="C56" s="133" t="s">
        <v>188</v>
      </c>
      <c r="D56" s="52">
        <f t="shared" si="15"/>
        <v>141</v>
      </c>
      <c r="E56" s="52">
        <f t="shared" si="24"/>
        <v>47</v>
      </c>
      <c r="F56" s="53">
        <v>94</v>
      </c>
      <c r="G56" s="55" t="e">
        <f>#REF!-#REF!</f>
        <v>#REF!</v>
      </c>
      <c r="H56" s="54">
        <v>60</v>
      </c>
      <c r="I56" s="135"/>
      <c r="J56" s="50"/>
      <c r="K56" s="50"/>
      <c r="L56" s="50"/>
      <c r="M56" s="50">
        <v>94</v>
      </c>
      <c r="N56" s="100"/>
      <c r="O56" s="63"/>
    </row>
    <row r="57" spans="1:15" s="6" customFormat="1" ht="12.75" hidden="1" customHeight="1">
      <c r="A57" s="144"/>
      <c r="B57" s="173"/>
      <c r="C57" s="133"/>
      <c r="D57" s="52">
        <f t="shared" si="15"/>
        <v>0</v>
      </c>
      <c r="E57" s="52"/>
      <c r="F57" s="53"/>
      <c r="G57" s="55" t="e">
        <f>#REF!-#REF!</f>
        <v>#REF!</v>
      </c>
      <c r="H57" s="54"/>
      <c r="I57" s="135"/>
      <c r="J57" s="50"/>
      <c r="K57" s="50"/>
      <c r="L57" s="50"/>
      <c r="M57" s="50"/>
      <c r="N57" s="100"/>
      <c r="O57" s="63"/>
    </row>
    <row r="58" spans="1:15" s="6" customFormat="1">
      <c r="A58" s="37" t="s">
        <v>169</v>
      </c>
      <c r="B58" s="38" t="s">
        <v>123</v>
      </c>
      <c r="C58" s="133" t="s">
        <v>143</v>
      </c>
      <c r="D58" s="52">
        <f t="shared" si="15"/>
        <v>36</v>
      </c>
      <c r="E58" s="52"/>
      <c r="F58" s="53">
        <f t="shared" si="23"/>
        <v>36</v>
      </c>
      <c r="G58" s="55" t="e">
        <f>#REF!-#REF!</f>
        <v>#REF!</v>
      </c>
      <c r="H58" s="54"/>
      <c r="I58" s="135"/>
      <c r="J58" s="50"/>
      <c r="K58" s="50"/>
      <c r="L58" s="50">
        <v>36</v>
      </c>
      <c r="M58" s="50"/>
      <c r="N58" s="100"/>
      <c r="O58" s="63"/>
    </row>
    <row r="59" spans="1:15" s="6" customFormat="1">
      <c r="A59" s="37" t="s">
        <v>168</v>
      </c>
      <c r="B59" s="38" t="s">
        <v>150</v>
      </c>
      <c r="C59" s="133" t="s">
        <v>143</v>
      </c>
      <c r="D59" s="52">
        <f t="shared" si="15"/>
        <v>72</v>
      </c>
      <c r="E59" s="52"/>
      <c r="F59" s="53">
        <v>72</v>
      </c>
      <c r="G59" s="55" t="e">
        <f>#REF!-#REF!</f>
        <v>#REF!</v>
      </c>
      <c r="H59" s="54"/>
      <c r="I59" s="135"/>
      <c r="J59" s="50"/>
      <c r="K59" s="50"/>
      <c r="L59" s="50"/>
      <c r="M59" s="50">
        <v>72</v>
      </c>
      <c r="N59" s="100"/>
      <c r="O59" s="63"/>
    </row>
    <row r="60" spans="1:15" s="6" customFormat="1" ht="12">
      <c r="A60" s="145"/>
      <c r="B60" s="145"/>
      <c r="C60" s="146"/>
      <c r="D60" s="147"/>
      <c r="E60" s="147"/>
      <c r="F60" s="147"/>
      <c r="G60" s="147"/>
      <c r="H60" s="147"/>
      <c r="I60" s="147"/>
      <c r="J60" s="174"/>
      <c r="K60" s="174"/>
      <c r="L60" s="174"/>
      <c r="M60" s="174"/>
      <c r="N60" s="100"/>
      <c r="O60" s="63"/>
    </row>
    <row r="61" spans="1:15" s="6" customFormat="1" hidden="1">
      <c r="A61" s="144"/>
      <c r="B61" s="173"/>
      <c r="C61" s="148"/>
      <c r="D61" s="149"/>
      <c r="E61" s="149"/>
      <c r="F61" s="149"/>
      <c r="G61" s="150"/>
      <c r="H61" s="149"/>
      <c r="I61" s="151"/>
      <c r="J61" s="152"/>
      <c r="K61" s="152"/>
      <c r="L61" s="152"/>
      <c r="M61" s="152"/>
      <c r="N61" s="100"/>
      <c r="O61" s="63"/>
    </row>
    <row r="62" spans="1:15" s="6" customFormat="1" hidden="1">
      <c r="A62" s="144"/>
      <c r="B62" s="173"/>
      <c r="C62" s="148"/>
      <c r="D62" s="149"/>
      <c r="E62" s="149"/>
      <c r="F62" s="149"/>
      <c r="G62" s="150"/>
      <c r="H62" s="149"/>
      <c r="I62" s="151"/>
      <c r="J62" s="152"/>
      <c r="K62" s="152"/>
      <c r="L62" s="152"/>
      <c r="M62" s="152"/>
      <c r="N62" s="100"/>
      <c r="O62" s="63"/>
    </row>
    <row r="63" spans="1:15" s="6" customFormat="1" hidden="1">
      <c r="A63" s="144"/>
      <c r="B63" s="173"/>
      <c r="C63" s="148"/>
      <c r="D63" s="149"/>
      <c r="E63" s="149"/>
      <c r="F63" s="149"/>
      <c r="G63" s="150"/>
      <c r="H63" s="149"/>
      <c r="I63" s="151"/>
      <c r="J63" s="152"/>
      <c r="K63" s="152"/>
      <c r="L63" s="152"/>
      <c r="M63" s="152"/>
      <c r="N63" s="100"/>
      <c r="O63" s="63"/>
    </row>
    <row r="64" spans="1:15" s="6" customFormat="1" ht="9.9499999999999993" customHeight="1">
      <c r="A64" s="119"/>
      <c r="B64" s="120" t="s">
        <v>64</v>
      </c>
      <c r="C64" s="141" t="s">
        <v>226</v>
      </c>
      <c r="D64" s="121">
        <f>D10+D17+D20</f>
        <v>3546</v>
      </c>
      <c r="E64" s="121">
        <f t="shared" ref="E64:H64" si="25">E10+E17+E20</f>
        <v>1062</v>
      </c>
      <c r="F64" s="121">
        <f t="shared" si="25"/>
        <v>2484</v>
      </c>
      <c r="G64" s="121" t="e">
        <f t="shared" si="25"/>
        <v>#REF!</v>
      </c>
      <c r="H64" s="121">
        <f t="shared" si="25"/>
        <v>1017</v>
      </c>
      <c r="I64" s="121">
        <v>40</v>
      </c>
      <c r="J64" s="121">
        <f>J10+J17+J20</f>
        <v>612</v>
      </c>
      <c r="K64" s="121">
        <f t="shared" ref="K64:L64" si="26">K10+K17+K20</f>
        <v>792</v>
      </c>
      <c r="L64" s="121">
        <f t="shared" si="26"/>
        <v>648</v>
      </c>
      <c r="M64" s="121">
        <f>M10+M17+M20</f>
        <v>432</v>
      </c>
      <c r="N64" s="103"/>
    </row>
    <row r="65" spans="1:18" s="6" customFormat="1" ht="9.9499999999999993" customHeight="1">
      <c r="A65" s="119"/>
      <c r="B65" s="120" t="s">
        <v>154</v>
      </c>
      <c r="C65" s="175"/>
      <c r="D65" s="121"/>
      <c r="E65" s="121"/>
      <c r="F65" s="121"/>
      <c r="G65" s="121"/>
      <c r="H65" s="121"/>
      <c r="I65" s="121"/>
      <c r="J65" s="122">
        <f>J64/J7</f>
        <v>36</v>
      </c>
      <c r="K65" s="122">
        <f>K64/K7</f>
        <v>36</v>
      </c>
      <c r="L65" s="122">
        <f>L64/L7</f>
        <v>36</v>
      </c>
      <c r="M65" s="122">
        <f>M64/M7</f>
        <v>36</v>
      </c>
      <c r="N65" s="104"/>
    </row>
    <row r="66" spans="1:18" s="6" customFormat="1" ht="12">
      <c r="A66" s="114" t="s">
        <v>155</v>
      </c>
      <c r="B66" s="115" t="s">
        <v>156</v>
      </c>
      <c r="C66" s="118" t="s">
        <v>143</v>
      </c>
      <c r="D66" s="50"/>
      <c r="E66" s="50"/>
      <c r="F66" s="50"/>
      <c r="G66" s="48"/>
      <c r="H66" s="116"/>
      <c r="I66" s="105"/>
      <c r="J66" s="50"/>
      <c r="K66" s="50"/>
      <c r="L66" s="50"/>
      <c r="M66" s="50" t="s">
        <v>185</v>
      </c>
      <c r="N66" s="93"/>
    </row>
    <row r="67" spans="1:18" s="6" customFormat="1" ht="12">
      <c r="A67" s="114" t="s">
        <v>157</v>
      </c>
      <c r="B67" s="117" t="s">
        <v>124</v>
      </c>
      <c r="C67" s="118"/>
      <c r="D67" s="50"/>
      <c r="E67" s="50"/>
      <c r="F67" s="50"/>
      <c r="G67" s="48"/>
      <c r="H67" s="116"/>
      <c r="I67" s="50"/>
      <c r="J67" s="50"/>
      <c r="K67" s="50"/>
      <c r="L67" s="50"/>
      <c r="M67" s="50" t="s">
        <v>186</v>
      </c>
      <c r="N67" s="93"/>
    </row>
    <row r="68" spans="1:18" s="6" customFormat="1" ht="12">
      <c r="A68" s="37"/>
      <c r="B68" s="45"/>
      <c r="C68" s="6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93"/>
    </row>
    <row r="69" spans="1:18" s="6" customFormat="1" ht="15" customHeight="1">
      <c r="A69" s="258" t="s">
        <v>227</v>
      </c>
      <c r="B69" s="259"/>
      <c r="C69" s="259"/>
      <c r="D69" s="260"/>
      <c r="E69" s="65"/>
      <c r="F69" s="261" t="s">
        <v>64</v>
      </c>
      <c r="G69" s="127"/>
      <c r="H69" s="277" t="s">
        <v>158</v>
      </c>
      <c r="I69" s="278"/>
      <c r="J69" s="134">
        <f>J9</f>
        <v>612</v>
      </c>
      <c r="K69" s="134">
        <v>720</v>
      </c>
      <c r="L69" s="134">
        <v>468</v>
      </c>
      <c r="M69" s="134">
        <v>324</v>
      </c>
      <c r="N69" s="128"/>
      <c r="O69" s="128"/>
      <c r="P69" s="128"/>
      <c r="Q69" s="128"/>
    </row>
    <row r="70" spans="1:18" s="6" customFormat="1" ht="14.45" customHeight="1">
      <c r="A70" s="264" t="s">
        <v>124</v>
      </c>
      <c r="B70" s="265"/>
      <c r="C70" s="265"/>
      <c r="D70" s="266"/>
      <c r="E70" s="66"/>
      <c r="F70" s="262"/>
      <c r="G70" s="127"/>
      <c r="H70" s="277" t="s">
        <v>159</v>
      </c>
      <c r="I70" s="278"/>
      <c r="J70" s="134">
        <v>0</v>
      </c>
      <c r="K70" s="134">
        <v>36</v>
      </c>
      <c r="L70" s="134">
        <v>108</v>
      </c>
      <c r="M70" s="134">
        <f>M40+M58+M62</f>
        <v>0</v>
      </c>
      <c r="N70" s="128"/>
      <c r="O70" s="128"/>
      <c r="P70" s="128"/>
      <c r="Q70" s="128"/>
    </row>
    <row r="71" spans="1:18" ht="22.15" customHeight="1">
      <c r="A71" s="270" t="s">
        <v>160</v>
      </c>
      <c r="B71" s="271"/>
      <c r="C71" s="271"/>
      <c r="D71" s="272"/>
      <c r="E71" s="67"/>
      <c r="F71" s="262"/>
      <c r="G71" s="127"/>
      <c r="H71" s="277" t="s">
        <v>182</v>
      </c>
      <c r="I71" s="278"/>
      <c r="J71" s="134">
        <f>J41+J47+J52+J59+J63</f>
        <v>0</v>
      </c>
      <c r="K71" s="134">
        <f>K41+K47+K52+K59+K63</f>
        <v>36</v>
      </c>
      <c r="L71" s="134">
        <f>L41+L47+L52+L59+L63</f>
        <v>72</v>
      </c>
      <c r="M71" s="134">
        <f>M41+M47+M52+M59+M63</f>
        <v>108</v>
      </c>
      <c r="N71" s="128"/>
      <c r="O71" s="128"/>
      <c r="P71" s="128"/>
      <c r="Q71" s="128"/>
      <c r="R71" s="6"/>
    </row>
    <row r="72" spans="1:18" ht="22.15" customHeight="1">
      <c r="A72" s="124"/>
      <c r="B72" s="125"/>
      <c r="C72" s="125"/>
      <c r="D72" s="126"/>
      <c r="E72" s="67"/>
      <c r="F72" s="262"/>
      <c r="G72" s="127"/>
      <c r="H72" s="277" t="s">
        <v>183</v>
      </c>
      <c r="I72" s="278"/>
      <c r="J72" s="134"/>
      <c r="K72" s="134"/>
      <c r="L72" s="134"/>
      <c r="M72" s="134">
        <v>144</v>
      </c>
      <c r="N72" s="128"/>
      <c r="O72" s="128"/>
      <c r="P72" s="128"/>
      <c r="Q72" s="128"/>
      <c r="R72" s="6"/>
    </row>
    <row r="73" spans="1:18" ht="13.15" customHeight="1">
      <c r="A73" s="267" t="s">
        <v>161</v>
      </c>
      <c r="B73" s="268"/>
      <c r="C73" s="268"/>
      <c r="D73" s="269"/>
      <c r="E73" s="67"/>
      <c r="F73" s="262"/>
      <c r="G73" s="127"/>
      <c r="H73" s="277" t="s">
        <v>162</v>
      </c>
      <c r="I73" s="278"/>
      <c r="J73" s="139">
        <v>1</v>
      </c>
      <c r="K73" s="134">
        <v>7</v>
      </c>
      <c r="L73" s="134">
        <v>4</v>
      </c>
      <c r="M73" s="134">
        <v>4</v>
      </c>
      <c r="N73" s="128"/>
      <c r="O73" s="128"/>
      <c r="P73" s="128"/>
      <c r="Q73" s="128"/>
      <c r="R73" s="6"/>
    </row>
    <row r="74" spans="1:18" ht="12.6" customHeight="1">
      <c r="A74" s="267" t="s">
        <v>176</v>
      </c>
      <c r="B74" s="268"/>
      <c r="C74" s="268"/>
      <c r="D74" s="269"/>
      <c r="E74" s="67"/>
      <c r="F74" s="262"/>
      <c r="G74" s="127"/>
      <c r="H74" s="277" t="s">
        <v>163</v>
      </c>
      <c r="I74" s="278"/>
      <c r="J74" s="167">
        <v>5</v>
      </c>
      <c r="K74" s="167">
        <v>5</v>
      </c>
      <c r="L74" s="134">
        <v>4</v>
      </c>
      <c r="M74" s="134">
        <v>6</v>
      </c>
      <c r="N74" s="128"/>
      <c r="O74" s="128"/>
      <c r="P74" s="128"/>
      <c r="Q74" s="128"/>
      <c r="R74" s="6"/>
    </row>
    <row r="75" spans="1:18">
      <c r="A75" s="254" t="s">
        <v>177</v>
      </c>
      <c r="B75" s="255"/>
      <c r="C75" s="255"/>
      <c r="D75" s="256"/>
      <c r="E75" s="68"/>
      <c r="F75" s="263"/>
      <c r="G75" s="127"/>
      <c r="H75" s="277" t="s">
        <v>164</v>
      </c>
      <c r="I75" s="278"/>
      <c r="J75" s="134">
        <v>1</v>
      </c>
      <c r="K75" s="134">
        <v>1</v>
      </c>
      <c r="L75" s="134">
        <v>1</v>
      </c>
      <c r="M75" s="134">
        <v>0</v>
      </c>
      <c r="N75" s="128"/>
      <c r="O75" s="128"/>
      <c r="P75" s="128"/>
      <c r="Q75" s="128"/>
      <c r="R75" s="6"/>
    </row>
    <row r="78" spans="1:18">
      <c r="B78" s="69"/>
    </row>
    <row r="79" spans="1:18">
      <c r="B79" s="69"/>
    </row>
    <row r="80" spans="1:18">
      <c r="B80" s="140"/>
      <c r="C80" s="163"/>
    </row>
  </sheetData>
  <mergeCells count="34">
    <mergeCell ref="H74:I74"/>
    <mergeCell ref="H75:I75"/>
    <mergeCell ref="H72:I72"/>
    <mergeCell ref="G5:G7"/>
    <mergeCell ref="H69:I69"/>
    <mergeCell ref="H70:I70"/>
    <mergeCell ref="H71:I71"/>
    <mergeCell ref="H73:I73"/>
    <mergeCell ref="A75:D75"/>
    <mergeCell ref="A9:B9"/>
    <mergeCell ref="A69:D69"/>
    <mergeCell ref="F69:F75"/>
    <mergeCell ref="A70:D70"/>
    <mergeCell ref="A73:D73"/>
    <mergeCell ref="A74:D74"/>
    <mergeCell ref="A71:D71"/>
    <mergeCell ref="C44:C45"/>
    <mergeCell ref="C49:C50"/>
    <mergeCell ref="C29:C31"/>
    <mergeCell ref="A1:M1"/>
    <mergeCell ref="A2:A7"/>
    <mergeCell ref="B2:B7"/>
    <mergeCell ref="C2:C7"/>
    <mergeCell ref="D2:I2"/>
    <mergeCell ref="J4:K4"/>
    <mergeCell ref="I5:I7"/>
    <mergeCell ref="J2:M3"/>
    <mergeCell ref="H5:H7"/>
    <mergeCell ref="G4:I4"/>
    <mergeCell ref="F4:F7"/>
    <mergeCell ref="D3:D7"/>
    <mergeCell ref="E3:E7"/>
    <mergeCell ref="F3:I3"/>
    <mergeCell ref="L4:M4"/>
  </mergeCells>
  <pageMargins left="0.78740157480314965" right="0.31496062992125984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ТЛ</vt:lpstr>
      <vt:lpstr>График </vt:lpstr>
      <vt:lpstr>2 План УП </vt:lpstr>
      <vt:lpstr>'2 План УП '!Область_печати</vt:lpstr>
      <vt:lpstr>'График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Задуева Мария</cp:lastModifiedBy>
  <cp:lastPrinted>2016-03-25T07:35:22Z</cp:lastPrinted>
  <dcterms:created xsi:type="dcterms:W3CDTF">2000-06-29T10:31:41Z</dcterms:created>
  <dcterms:modified xsi:type="dcterms:W3CDTF">2020-09-04T05:51:24Z</dcterms:modified>
</cp:coreProperties>
</file>